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255" yWindow="345" windowWidth="15600" windowHeight="7770"/>
  </bookViews>
  <sheets>
    <sheet name="за 2022 год" sheetId="3" r:id="rId1"/>
  </sheets>
  <definedNames>
    <definedName name="бЮДЖЕТ_2005_НОВ" localSheetId="0">'за 2022 год'!$B$1:$B$38</definedName>
    <definedName name="бЮДЖЕТ_2005_НОВ.КЛ." localSheetId="0">'за 2022 год'!$B$1:$B$38</definedName>
  </definedNames>
  <calcPr calcId="124519"/>
</workbook>
</file>

<file path=xl/calcChain.xml><?xml version="1.0" encoding="utf-8"?>
<calcChain xmlns="http://schemas.openxmlformats.org/spreadsheetml/2006/main">
  <c r="C23" i="3"/>
  <c r="E25"/>
  <c r="D25"/>
  <c r="I25"/>
  <c r="G36"/>
  <c r="J26"/>
  <c r="G15"/>
  <c r="G16"/>
  <c r="E14"/>
  <c r="F26"/>
  <c r="F25"/>
  <c r="K15"/>
  <c r="K16"/>
  <c r="J15"/>
  <c r="J16"/>
  <c r="I14"/>
  <c r="D14"/>
  <c r="F14" s="1"/>
  <c r="C14"/>
  <c r="F16"/>
  <c r="F15"/>
  <c r="K20"/>
  <c r="E23"/>
  <c r="D19"/>
  <c r="F12"/>
  <c r="C6"/>
  <c r="F36"/>
  <c r="J25" l="1"/>
  <c r="G14"/>
  <c r="K14"/>
  <c r="J14"/>
  <c r="E32"/>
  <c r="K30"/>
  <c r="C32"/>
  <c r="C27"/>
  <c r="C19"/>
  <c r="C9"/>
  <c r="C5" s="1"/>
  <c r="G30"/>
  <c r="D27"/>
  <c r="F30"/>
  <c r="C18" l="1"/>
  <c r="C4" s="1"/>
  <c r="C39" s="1"/>
  <c r="I32"/>
  <c r="I27"/>
  <c r="I23"/>
  <c r="I19"/>
  <c r="I18" s="1"/>
  <c r="I4" s="1"/>
  <c r="I39" s="1"/>
  <c r="I9"/>
  <c r="I6"/>
  <c r="I5" s="1"/>
  <c r="J20" l="1"/>
  <c r="K36"/>
  <c r="J30"/>
  <c r="E27" l="1"/>
  <c r="F37"/>
  <c r="F11"/>
  <c r="E19" l="1"/>
  <c r="J36"/>
  <c r="D9"/>
  <c r="D23"/>
  <c r="D18" s="1"/>
  <c r="E18" l="1"/>
  <c r="G18" s="1"/>
  <c r="F35"/>
  <c r="F34"/>
  <c r="F33"/>
  <c r="F31"/>
  <c r="F29"/>
  <c r="F28"/>
  <c r="F24"/>
  <c r="F22"/>
  <c r="F21"/>
  <c r="F20"/>
  <c r="F17"/>
  <c r="F13"/>
  <c r="F10"/>
  <c r="F8"/>
  <c r="F7"/>
  <c r="F19" l="1"/>
  <c r="E6"/>
  <c r="D6"/>
  <c r="D5" s="1"/>
  <c r="E9"/>
  <c r="F27"/>
  <c r="D32"/>
  <c r="K38"/>
  <c r="K37"/>
  <c r="K35"/>
  <c r="K34"/>
  <c r="K33"/>
  <c r="K31"/>
  <c r="K29"/>
  <c r="K28"/>
  <c r="K24"/>
  <c r="K22"/>
  <c r="K21"/>
  <c r="K17"/>
  <c r="K13"/>
  <c r="K12"/>
  <c r="K11"/>
  <c r="K10"/>
  <c r="K8"/>
  <c r="K7"/>
  <c r="J38"/>
  <c r="J37"/>
  <c r="J35"/>
  <c r="J34"/>
  <c r="J33"/>
  <c r="J31"/>
  <c r="J29"/>
  <c r="J28"/>
  <c r="J24"/>
  <c r="J22"/>
  <c r="J21"/>
  <c r="J17"/>
  <c r="J13"/>
  <c r="J12"/>
  <c r="J11"/>
  <c r="J10"/>
  <c r="J8"/>
  <c r="J7"/>
  <c r="F9" l="1"/>
  <c r="E5"/>
  <c r="E4" s="1"/>
  <c r="J18"/>
  <c r="F32"/>
  <c r="K23"/>
  <c r="F23"/>
  <c r="F6"/>
  <c r="J27"/>
  <c r="J19"/>
  <c r="K19"/>
  <c r="J23"/>
  <c r="K27"/>
  <c r="J32"/>
  <c r="J9"/>
  <c r="K6"/>
  <c r="K9"/>
  <c r="J6"/>
  <c r="K32"/>
  <c r="F18" l="1"/>
  <c r="F5"/>
  <c r="K18"/>
  <c r="E39"/>
  <c r="D4"/>
  <c r="K5"/>
  <c r="J5"/>
  <c r="D39" l="1"/>
  <c r="F39" s="1"/>
  <c r="F4"/>
  <c r="K4"/>
  <c r="J4"/>
  <c r="K39" l="1"/>
  <c r="J39"/>
  <c r="G35" l="1"/>
  <c r="G34"/>
  <c r="G33"/>
  <c r="G32"/>
  <c r="G31"/>
  <c r="G29"/>
  <c r="G28"/>
  <c r="G27"/>
  <c r="G24"/>
  <c r="G23"/>
  <c r="G22"/>
  <c r="G21"/>
  <c r="G17"/>
  <c r="G13"/>
  <c r="G12"/>
  <c r="G10"/>
  <c r="G9"/>
  <c r="G8"/>
  <c r="G7"/>
  <c r="G6"/>
  <c r="G5"/>
  <c r="G19"/>
  <c r="G4" l="1"/>
  <c r="G39" l="1"/>
</calcChain>
</file>

<file path=xl/connections.xml><?xml version="1.0" encoding="utf-8"?>
<connections xmlns="http://schemas.openxmlformats.org/spreadsheetml/2006/main">
  <connection id="1" name="бЮДЖЕТ 2005 НОВ.КЛ." type="6" refreshedVersion="1" background="1" saveData="1">
    <textPr codePage="28594" sourceFile="C:\Documents and Settings\NKA\Рабочий стол\Почта\бЮДЖЕТ 2005 НОВ.КЛ..asc" delimited="0" decimal="," thousands=" ">
      <textFields count="5">
        <textField/>
        <textField position="3"/>
        <textField position="17"/>
        <textField position="22"/>
        <textField position="27"/>
      </textFields>
    </textPr>
  </connection>
  <connection id="2" name="бЮДЖЕТ 2005 НОВ.КЛ.3" type="6" refreshedVersion="1" background="1" saveData="1">
    <textPr codePage="28594" sourceFile="C:\Documents and Settings\NKA\Рабочий стол\Почта\бЮДЖЕТ 2005 НОВ.КЛ..asc" delimited="0" decimal="," thousands=" ">
      <textFields count="5">
        <textField/>
        <textField position="3"/>
        <textField position="17"/>
        <textField position="22"/>
        <textField position="27"/>
      </textFields>
    </textPr>
  </connection>
</connections>
</file>

<file path=xl/sharedStrings.xml><?xml version="1.0" encoding="utf-8"?>
<sst xmlns="http://schemas.openxmlformats.org/spreadsheetml/2006/main" count="105" uniqueCount="105">
  <si>
    <t>НАЛОГИ НА ПРИБЫЛЬ, ДОХОДЫ</t>
  </si>
  <si>
    <t>Налог на доходы физических лиц</t>
  </si>
  <si>
    <t>НАЛОГИ НА СОВОКУПНЫЙ ДОХОД</t>
  </si>
  <si>
    <t>Единый налог на вмененный доход для отдельных видов деятельности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</si>
  <si>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</si>
  <si>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</si>
  <si>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</si>
  <si>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Плата за негативное воздействие на окружающую среду</t>
  </si>
  <si>
    <t>ДОХОДЫ ОТ ПРОДАЖИ МАТЕРИАЛЬНЫХ И НЕМАТЕРИАЛЬНЫХ АКТИВОВ</t>
  </si>
  <si>
    <t>ШТРАФЫ, САНКЦИИ, ВОЗМЕЩЕНИЕ УЩЕРБА</t>
  </si>
  <si>
    <t>БЕЗВОЗМЕЗДНЫЕ ПОСТУПЛЕНИЯ</t>
  </si>
  <si>
    <t>Наименование доходных источников</t>
  </si>
  <si>
    <t xml:space="preserve">Единый сельскохозяйственный налог </t>
  </si>
  <si>
    <t>НАЛОГОВЫЕ ДОХОДЫ</t>
  </si>
  <si>
    <t>НЕНАЛОГОВЫЕ ДОХОДЫ</t>
  </si>
  <si>
    <t>1 00 00000 00</t>
  </si>
  <si>
    <t>1 01 00000 00</t>
  </si>
  <si>
    <t>1 01 02000 01</t>
  </si>
  <si>
    <t>1 05 00000 00</t>
  </si>
  <si>
    <t>1 08 00000 00</t>
  </si>
  <si>
    <t>1 11 00000 00</t>
  </si>
  <si>
    <t>1 12 00000 00</t>
  </si>
  <si>
    <t>1 12 01000 01</t>
  </si>
  <si>
    <t>1 14 00000 00</t>
  </si>
  <si>
    <t>1 16 00000 00</t>
  </si>
  <si>
    <t>2 00 00000 00</t>
  </si>
  <si>
    <t>КБК</t>
  </si>
  <si>
    <t>1 05 03000 01</t>
  </si>
  <si>
    <t>105  04020 02</t>
  </si>
  <si>
    <t>ВСЕГО ДОХОДОВ</t>
  </si>
  <si>
    <t>Акцизы на нефтепродукты</t>
  </si>
  <si>
    <t>1 03 00000 00</t>
  </si>
  <si>
    <t>1 05 01000 02</t>
  </si>
  <si>
    <t>Причины отклонения от первоначального бюджета</t>
  </si>
  <si>
    <t>НАЛОГОВЫЕ И НЕНАЛОГОВЫЕ ДОХОДЫ</t>
  </si>
  <si>
    <t>х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</si>
  <si>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</si>
  <si>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2 02 10000 00</t>
  </si>
  <si>
    <t>2 02 20000 00</t>
  </si>
  <si>
    <t>2 02 30000 00</t>
  </si>
  <si>
    <t>Субвенции бюджетам бюджетной системы</t>
  </si>
  <si>
    <t>Прочие безвозмездные поступления в бюджеты муниципальных образований</t>
  </si>
  <si>
    <t>Увеличение объемов дотации на повышение заработной платы  и иные цели</t>
  </si>
  <si>
    <t>Добровольные пожертвования на проекты по "Народному бюджету" с учетом проведенных конкурсных процедур</t>
  </si>
  <si>
    <t>Налог, взимаемый в связи с применением упрощенной системы налогообложения</t>
  </si>
  <si>
    <t>Налог, взимаемый в связи с применением патентной системы налогообложения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</si>
  <si>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</t>
  </si>
  <si>
    <t xml:space="preserve">Субсидии  бюджетам бюджетной системы </t>
  </si>
  <si>
    <t xml:space="preserve">Дотации бюджетам бюджетной системы </t>
  </si>
  <si>
    <t>Увеличение реализации нефтепродуктов на территории РФ</t>
  </si>
  <si>
    <t>Осуществление возврата остатков субсидий прошлых лет в бюджет области</t>
  </si>
  <si>
    <t>Доходы в виде прибыли, приходящейся на доли уставных капиталов</t>
  </si>
  <si>
    <t>Исполнено за 2023 год</t>
  </si>
  <si>
    <t>105 02000 02</t>
  </si>
  <si>
    <t>106 01000 00</t>
  </si>
  <si>
    <t>Налог на имущество физических лиц</t>
  </si>
  <si>
    <t>106 06000 00</t>
  </si>
  <si>
    <t>Земельный налог</t>
  </si>
  <si>
    <t>106 00000 00</t>
  </si>
  <si>
    <t>НАЛОГИ НА ИМУЩЕСТВО</t>
  </si>
  <si>
    <t>1 13 00000 00</t>
  </si>
  <si>
    <t>ДОХОДЫ ОТ ОКАЗАНИЯ ПЛАТНЫХ УСЛУГ И КОМПЕНСАЦИИ ЗАТРАТ ГОСУДАРСТВА</t>
  </si>
  <si>
    <t>1 13 02990 00</t>
  </si>
  <si>
    <t>Прочие доходы от компенсации затрат государства</t>
  </si>
  <si>
    <t>Взыскание задолженности за предыдущий налоговый период</t>
  </si>
  <si>
    <t>Уменьшение доходов данной категории плательщиков и количества плательщиков налога</t>
  </si>
  <si>
    <t>Снижение поступления налога в связи со снижением кадастровой стоимости земельных участков</t>
  </si>
  <si>
    <t>Поступление доходов от возвратов прошлых лет в бюджет округа</t>
  </si>
  <si>
    <t>Увеличение поступлений от продажи  имущества всвязи с оформлением имушества в муниципальную собственность, внесения изменений в план приватизации имущества</t>
  </si>
  <si>
    <t>Увеличение поступлений от продажи  земельных участков всвязи с оформлением имушества в муниципальную собственность, внесения изменений в план приватизации имущества</t>
  </si>
  <si>
    <t>Уменьшение площади земельных участков в результате их перераспределения</t>
  </si>
  <si>
    <t>Доходы  от  сдачи  в аренду имущества, составляющего казну муниципальных округов (за исключением земельных участков)</t>
  </si>
  <si>
    <t>Доходы  от  реализации имущества, находящегося в собственности муниципальных округов) в части реализации основных средств по  указанному имуществу)</t>
  </si>
  <si>
    <t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</si>
  <si>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>Прочие межбюджетные трансферты, передаваемые бюджетам муниципальных округов</t>
  </si>
  <si>
    <t>2 02 49999 14</t>
  </si>
  <si>
    <t>2 07 05000 14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</si>
  <si>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округов</t>
  </si>
  <si>
    <t>2 19 00000 14</t>
  </si>
  <si>
    <t>1 14 06313 14</t>
  </si>
  <si>
    <t>1 14 06013 14</t>
  </si>
  <si>
    <t>1 14 02053 14</t>
  </si>
  <si>
    <t>1 11 01050 14</t>
  </si>
  <si>
    <t>1 11 05013 14</t>
  </si>
  <si>
    <t>1 11 05075 14</t>
  </si>
  <si>
    <t>Сведения о фактических поступлениях доходов бюджета Сямженского муниципального округа за 2024 год  в сравнении с первоначально утвержденным решением о бюджете значениями и с уточненными значениями с учетом внесенных изменений, а так же фактическими доходами за 2024 год в сравнении с 2023 годом (тыс. руб.)</t>
  </si>
  <si>
    <t>Рост (снижение) 2024г. к 2023г.</t>
  </si>
  <si>
    <t>% вып-я 2024 года к 2023 г.</t>
  </si>
  <si>
    <t>% выполн.к первонач. б-ту 2024 года</t>
  </si>
  <si>
    <t>% выполн.к уточн. б-ту 2024 года</t>
  </si>
  <si>
    <t>Уточненный бюджет         2024 года</t>
  </si>
  <si>
    <t>Первоначальный бюджет 2024 года</t>
  </si>
  <si>
    <t>Исполнено за 2024 год</t>
  </si>
  <si>
    <t>Увеличение доходов данной категории плательщиков по результатам 2023 года</t>
  </si>
  <si>
    <t xml:space="preserve">Увеличение количества выданных патентов </t>
  </si>
  <si>
    <t>Увеличение поступлений в связи с увеличением заработной платы работников отдельных отраслей</t>
  </si>
  <si>
    <t>увеличение поступления в связи с увеличением кадастровой стоимости объектов недвижимости</t>
  </si>
  <si>
    <t>Увеличение доходов по результатам 2023 года</t>
  </si>
  <si>
    <t>Увеличение поступления доходов всвязи с увеличением количества арендаторов</t>
  </si>
  <si>
    <t>Уменьшение поступления доходов всвязи с уменьшением количества арендаторов</t>
  </si>
  <si>
    <t xml:space="preserve">Уменьшение поступления доходов в связи с уменьшением количества природопользователей </t>
  </si>
  <si>
    <t>Уменьшение количества налагаемых штрафов, возвраты неверно перечисленных штрафов прошлых лет</t>
  </si>
  <si>
    <t>Выделение субсидий из областного бюджета  в 2024 году в рамках государственных программ в течение года</t>
  </si>
  <si>
    <t>Выделение субвенций из областного бюджета  в 2024 году в рамках государственных программ в течение года</t>
  </si>
  <si>
    <t>Выделение иных межбюджетных трансфертов из областного бюджета  в 2024 году в рамках государственных программ в течение года</t>
  </si>
</sst>
</file>

<file path=xl/styles.xml><?xml version="1.0" encoding="utf-8"?>
<styleSheet xmlns="http://schemas.openxmlformats.org/spreadsheetml/2006/main">
  <numFmts count="1">
    <numFmt numFmtId="164" formatCode="0.0"/>
  </numFmts>
  <fonts count="12">
    <font>
      <sz val="10"/>
      <name val="Arial Cyr"/>
      <charset val="204"/>
    </font>
    <font>
      <sz val="8"/>
      <name val="Arial Cyr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2"/>
      <name val="Arial Cyr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 applyAlignment="1">
      <alignment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wrapText="1"/>
    </xf>
    <xf numFmtId="0" fontId="7" fillId="0" borderId="1" xfId="0" applyFont="1" applyBorder="1" applyAlignment="1">
      <alignment wrapText="1"/>
    </xf>
    <xf numFmtId="0" fontId="5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164" fontId="7" fillId="3" borderId="1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164" fontId="7" fillId="0" borderId="2" xfId="0" applyNumberFormat="1" applyFont="1" applyBorder="1" applyAlignment="1">
      <alignment horizontal="center" vertical="center" wrapText="1"/>
    </xf>
    <xf numFmtId="164" fontId="9" fillId="0" borderId="2" xfId="0" applyNumberFormat="1" applyFont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164" fontId="6" fillId="3" borderId="1" xfId="0" applyNumberFormat="1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164" fontId="7" fillId="3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бЮДЖЕТ 2005 НОВ.КЛ." connectionId="1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бЮДЖЕТ 2005 НОВ" connectionId="2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2.xml"/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39"/>
  <sheetViews>
    <sheetView tabSelected="1" workbookViewId="0">
      <selection activeCell="H38" sqref="H38"/>
    </sheetView>
  </sheetViews>
  <sheetFormatPr defaultRowHeight="11.25"/>
  <cols>
    <col min="1" max="1" width="15" style="1" customWidth="1"/>
    <col min="2" max="2" width="58.85546875" style="1" customWidth="1"/>
    <col min="3" max="3" width="14.85546875" style="1" customWidth="1"/>
    <col min="4" max="4" width="13.7109375" style="1" customWidth="1"/>
    <col min="5" max="5" width="12.7109375" style="1" customWidth="1"/>
    <col min="6" max="6" width="11.5703125" style="1" customWidth="1"/>
    <col min="7" max="7" width="12.5703125" style="1" customWidth="1"/>
    <col min="8" max="8" width="30" style="4" customWidth="1"/>
    <col min="9" max="9" width="12.42578125" style="1" customWidth="1"/>
    <col min="10" max="10" width="16.28515625" style="1" customWidth="1"/>
    <col min="11" max="11" width="14.140625" style="1" customWidth="1"/>
    <col min="12" max="16384" width="9.140625" style="1"/>
  </cols>
  <sheetData>
    <row r="1" spans="1:11" ht="51" customHeight="1">
      <c r="A1" s="33" t="s">
        <v>85</v>
      </c>
      <c r="B1" s="33"/>
      <c r="C1" s="33"/>
      <c r="D1" s="33"/>
      <c r="E1" s="33"/>
      <c r="F1" s="33"/>
      <c r="G1" s="33"/>
      <c r="H1" s="33"/>
      <c r="I1" s="33"/>
      <c r="J1" s="33"/>
      <c r="K1" s="33"/>
    </row>
    <row r="2" spans="1:11" ht="78.75" customHeight="1">
      <c r="A2" s="15" t="s">
        <v>26</v>
      </c>
      <c r="B2" s="16" t="s">
        <v>11</v>
      </c>
      <c r="C2" s="17" t="s">
        <v>91</v>
      </c>
      <c r="D2" s="17" t="s">
        <v>90</v>
      </c>
      <c r="E2" s="35" t="s">
        <v>92</v>
      </c>
      <c r="F2" s="18" t="s">
        <v>89</v>
      </c>
      <c r="G2" s="18" t="s">
        <v>88</v>
      </c>
      <c r="H2" s="16" t="s">
        <v>33</v>
      </c>
      <c r="I2" s="16" t="s">
        <v>52</v>
      </c>
      <c r="J2" s="16" t="s">
        <v>86</v>
      </c>
      <c r="K2" s="18" t="s">
        <v>87</v>
      </c>
    </row>
    <row r="3" spans="1:11">
      <c r="A3" s="3">
        <v>1</v>
      </c>
      <c r="B3" s="2">
        <v>2</v>
      </c>
      <c r="C3" s="2">
        <v>3</v>
      </c>
      <c r="D3" s="2">
        <v>4</v>
      </c>
      <c r="E3" s="36">
        <v>5</v>
      </c>
      <c r="F3" s="2">
        <v>6</v>
      </c>
      <c r="G3" s="2">
        <v>7</v>
      </c>
      <c r="H3" s="2">
        <v>8</v>
      </c>
      <c r="I3" s="2">
        <v>9</v>
      </c>
      <c r="J3" s="2">
        <v>10</v>
      </c>
      <c r="K3" s="2">
        <v>11</v>
      </c>
    </row>
    <row r="4" spans="1:11" ht="15.75">
      <c r="A4" s="11" t="s">
        <v>15</v>
      </c>
      <c r="B4" s="5" t="s">
        <v>34</v>
      </c>
      <c r="C4" s="19">
        <f>SUM(C5,C18)</f>
        <v>164695.1</v>
      </c>
      <c r="D4" s="19">
        <f>SUM(D5,D18)</f>
        <v>164695.1</v>
      </c>
      <c r="E4" s="34">
        <f>SUM(E5,E18)</f>
        <v>172625.6</v>
      </c>
      <c r="F4" s="20">
        <f t="shared" ref="F4:F12" si="0">E4/D4*100</f>
        <v>104.81526165623629</v>
      </c>
      <c r="G4" s="20">
        <f t="shared" ref="G4:G18" si="1">E4/C4*100</f>
        <v>104.81526165623629</v>
      </c>
      <c r="H4" s="21"/>
      <c r="I4" s="34">
        <f>SUM(I5,I18)</f>
        <v>165386.79999999999</v>
      </c>
      <c r="J4" s="19">
        <f t="shared" ref="J4:J39" si="2">E4-I4</f>
        <v>7238.8000000000175</v>
      </c>
      <c r="K4" s="20">
        <f t="shared" ref="K4:K39" si="3">E4/I4*100</f>
        <v>104.37689102153256</v>
      </c>
    </row>
    <row r="5" spans="1:11" ht="15.75">
      <c r="A5" s="11"/>
      <c r="B5" s="5" t="s">
        <v>13</v>
      </c>
      <c r="C5" s="19">
        <f>SUM(C6,C8,C9,C14,C17,)</f>
        <v>160124.1</v>
      </c>
      <c r="D5" s="19">
        <f>SUM(D6,D8,D9,D14,D17,)</f>
        <v>160547.70000000001</v>
      </c>
      <c r="E5" s="34">
        <f>SUM(E6,E8,E9,E14,E17,)</f>
        <v>167559.4</v>
      </c>
      <c r="F5" s="20">
        <f t="shared" si="0"/>
        <v>104.36736247233686</v>
      </c>
      <c r="G5" s="20">
        <f t="shared" si="1"/>
        <v>104.6434609156273</v>
      </c>
      <c r="H5" s="21"/>
      <c r="I5" s="34">
        <f>SUM(I6,I8,I9,I14,I17,)</f>
        <v>158072.9</v>
      </c>
      <c r="J5" s="19">
        <f t="shared" si="2"/>
        <v>9486.5</v>
      </c>
      <c r="K5" s="20">
        <f t="shared" si="3"/>
        <v>106.00134494907097</v>
      </c>
    </row>
    <row r="6" spans="1:11" ht="15.75">
      <c r="A6" s="12" t="s">
        <v>16</v>
      </c>
      <c r="B6" s="6" t="s">
        <v>0</v>
      </c>
      <c r="C6" s="19">
        <f>C7</f>
        <v>124572.1</v>
      </c>
      <c r="D6" s="19">
        <f t="shared" ref="D6" si="4">D7</f>
        <v>124572.1</v>
      </c>
      <c r="E6" s="34">
        <f t="shared" ref="E6" si="5">E7</f>
        <v>127356.4</v>
      </c>
      <c r="F6" s="20">
        <f t="shared" si="0"/>
        <v>102.23509116407286</v>
      </c>
      <c r="G6" s="20">
        <f t="shared" si="1"/>
        <v>102.23509116407286</v>
      </c>
      <c r="H6" s="21"/>
      <c r="I6" s="19">
        <f t="shared" ref="I6" si="6">I7</f>
        <v>125553.60000000001</v>
      </c>
      <c r="J6" s="19">
        <f t="shared" si="2"/>
        <v>1802.7999999999884</v>
      </c>
      <c r="K6" s="20">
        <f t="shared" si="3"/>
        <v>101.43588077124033</v>
      </c>
    </row>
    <row r="7" spans="1:11" ht="38.25">
      <c r="A7" s="12" t="s">
        <v>17</v>
      </c>
      <c r="B7" s="7" t="s">
        <v>1</v>
      </c>
      <c r="C7" s="22">
        <v>124572.1</v>
      </c>
      <c r="D7" s="22">
        <v>124572.1</v>
      </c>
      <c r="E7" s="23">
        <v>127356.4</v>
      </c>
      <c r="F7" s="24">
        <f t="shared" si="0"/>
        <v>102.23509116407286</v>
      </c>
      <c r="G7" s="24">
        <f t="shared" si="1"/>
        <v>102.23509116407286</v>
      </c>
      <c r="H7" s="28" t="s">
        <v>95</v>
      </c>
      <c r="I7" s="22">
        <v>125553.60000000001</v>
      </c>
      <c r="J7" s="22">
        <f t="shared" si="2"/>
        <v>1802.7999999999884</v>
      </c>
      <c r="K7" s="24">
        <f t="shared" si="3"/>
        <v>101.43588077124033</v>
      </c>
    </row>
    <row r="8" spans="1:11" ht="25.5">
      <c r="A8" s="11" t="s">
        <v>31</v>
      </c>
      <c r="B8" s="6" t="s">
        <v>30</v>
      </c>
      <c r="C8" s="19">
        <v>11628</v>
      </c>
      <c r="D8" s="19">
        <v>11628</v>
      </c>
      <c r="E8" s="34">
        <v>11951.1</v>
      </c>
      <c r="F8" s="20">
        <f t="shared" si="0"/>
        <v>102.77863777089784</v>
      </c>
      <c r="G8" s="20">
        <f t="shared" si="1"/>
        <v>102.77863777089784</v>
      </c>
      <c r="H8" s="28" t="s">
        <v>49</v>
      </c>
      <c r="I8" s="19">
        <v>10737.3</v>
      </c>
      <c r="J8" s="19">
        <f t="shared" si="2"/>
        <v>1213.8000000000011</v>
      </c>
      <c r="K8" s="20">
        <f t="shared" si="3"/>
        <v>111.30451789556035</v>
      </c>
    </row>
    <row r="9" spans="1:11" ht="15.75">
      <c r="A9" s="11" t="s">
        <v>18</v>
      </c>
      <c r="B9" s="5" t="s">
        <v>2</v>
      </c>
      <c r="C9" s="19">
        <f>SUM(C10:C13)</f>
        <v>18522</v>
      </c>
      <c r="D9" s="19">
        <f>SUM(D10:D13)</f>
        <v>21783.599999999999</v>
      </c>
      <c r="E9" s="34">
        <f t="shared" ref="E9" si="7">SUM(E10:E13)</f>
        <v>23034.899999999998</v>
      </c>
      <c r="F9" s="20">
        <f t="shared" si="0"/>
        <v>105.74422960392222</v>
      </c>
      <c r="G9" s="20">
        <f t="shared" si="1"/>
        <v>124.36507936507934</v>
      </c>
      <c r="H9" s="29"/>
      <c r="I9" s="19">
        <f t="shared" ref="I9" si="8">SUM(I10:I13)</f>
        <v>17052.7</v>
      </c>
      <c r="J9" s="19">
        <f t="shared" si="2"/>
        <v>5982.1999999999971</v>
      </c>
      <c r="K9" s="20">
        <f t="shared" si="3"/>
        <v>135.08066171339433</v>
      </c>
    </row>
    <row r="10" spans="1:11" ht="38.25">
      <c r="A10" s="12" t="s">
        <v>32</v>
      </c>
      <c r="B10" s="7" t="s">
        <v>44</v>
      </c>
      <c r="C10" s="22">
        <v>17890</v>
      </c>
      <c r="D10" s="22">
        <v>20703.3</v>
      </c>
      <c r="E10" s="23">
        <v>21998.5</v>
      </c>
      <c r="F10" s="24">
        <f t="shared" si="0"/>
        <v>106.25600749638946</v>
      </c>
      <c r="G10" s="24">
        <f t="shared" si="1"/>
        <v>122.96534376746786</v>
      </c>
      <c r="H10" s="28" t="s">
        <v>65</v>
      </c>
      <c r="I10" s="22">
        <v>16841.2</v>
      </c>
      <c r="J10" s="22">
        <f t="shared" si="2"/>
        <v>5157.2999999999993</v>
      </c>
      <c r="K10" s="24">
        <f t="shared" si="3"/>
        <v>130.62311474241739</v>
      </c>
    </row>
    <row r="11" spans="1:11" ht="31.5">
      <c r="A11" s="12" t="s">
        <v>53</v>
      </c>
      <c r="B11" s="7" t="s">
        <v>3</v>
      </c>
      <c r="C11" s="24">
        <v>0</v>
      </c>
      <c r="D11" s="24">
        <v>8.3000000000000007</v>
      </c>
      <c r="E11" s="23">
        <v>8.3000000000000007</v>
      </c>
      <c r="F11" s="24">
        <f t="shared" si="0"/>
        <v>100</v>
      </c>
      <c r="G11" s="24">
        <v>0</v>
      </c>
      <c r="H11" s="28" t="s">
        <v>64</v>
      </c>
      <c r="I11" s="24">
        <v>17</v>
      </c>
      <c r="J11" s="22">
        <f t="shared" si="2"/>
        <v>-8.6999999999999993</v>
      </c>
      <c r="K11" s="24">
        <f t="shared" si="3"/>
        <v>48.82352941176471</v>
      </c>
    </row>
    <row r="12" spans="1:11" ht="38.25">
      <c r="A12" s="12" t="s">
        <v>27</v>
      </c>
      <c r="B12" s="7" t="s">
        <v>12</v>
      </c>
      <c r="C12" s="22">
        <v>1</v>
      </c>
      <c r="D12" s="22">
        <v>46</v>
      </c>
      <c r="E12" s="23">
        <v>46.3</v>
      </c>
      <c r="F12" s="24">
        <f t="shared" si="0"/>
        <v>100.65217391304347</v>
      </c>
      <c r="G12" s="24">
        <f t="shared" si="1"/>
        <v>4630</v>
      </c>
      <c r="H12" s="28" t="s">
        <v>93</v>
      </c>
      <c r="I12" s="22">
        <v>7.3</v>
      </c>
      <c r="J12" s="22">
        <f t="shared" si="2"/>
        <v>39</v>
      </c>
      <c r="K12" s="24">
        <f t="shared" si="3"/>
        <v>634.2465753424658</v>
      </c>
    </row>
    <row r="13" spans="1:11" ht="31.5">
      <c r="A13" s="12" t="s">
        <v>28</v>
      </c>
      <c r="B13" s="7" t="s">
        <v>45</v>
      </c>
      <c r="C13" s="22">
        <v>631</v>
      </c>
      <c r="D13" s="22">
        <v>1026</v>
      </c>
      <c r="E13" s="23">
        <v>981.8</v>
      </c>
      <c r="F13" s="24">
        <f t="shared" ref="F13:F26" si="9">E13/D13*100</f>
        <v>95.692007797270946</v>
      </c>
      <c r="G13" s="24">
        <f t="shared" si="1"/>
        <v>155.59429477020601</v>
      </c>
      <c r="H13" s="28" t="s">
        <v>94</v>
      </c>
      <c r="I13" s="22">
        <v>187.2</v>
      </c>
      <c r="J13" s="22">
        <f t="shared" si="2"/>
        <v>794.59999999999991</v>
      </c>
      <c r="K13" s="24">
        <f t="shared" si="3"/>
        <v>524.46581196581201</v>
      </c>
    </row>
    <row r="14" spans="1:11" ht="15.75">
      <c r="A14" s="11" t="s">
        <v>58</v>
      </c>
      <c r="B14" s="6" t="s">
        <v>59</v>
      </c>
      <c r="C14" s="19">
        <f>C15+C16</f>
        <v>4526</v>
      </c>
      <c r="D14" s="19">
        <f>D15+D16</f>
        <v>1686</v>
      </c>
      <c r="E14" s="34">
        <f>E15+E16</f>
        <v>3928.3</v>
      </c>
      <c r="F14" s="20">
        <f t="shared" si="9"/>
        <v>232.99525504151842</v>
      </c>
      <c r="G14" s="20">
        <f t="shared" si="1"/>
        <v>86.79407865665047</v>
      </c>
      <c r="H14" s="30"/>
      <c r="I14" s="19">
        <f>I15+I16</f>
        <v>3871</v>
      </c>
      <c r="J14" s="19">
        <f t="shared" si="2"/>
        <v>57.300000000000182</v>
      </c>
      <c r="K14" s="20">
        <f t="shared" si="3"/>
        <v>101.48023766468613</v>
      </c>
    </row>
    <row r="15" spans="1:11" ht="38.25">
      <c r="A15" s="12" t="s">
        <v>54</v>
      </c>
      <c r="B15" s="7" t="s">
        <v>55</v>
      </c>
      <c r="C15" s="22">
        <v>1644</v>
      </c>
      <c r="D15" s="22">
        <v>744</v>
      </c>
      <c r="E15" s="23">
        <v>2124</v>
      </c>
      <c r="F15" s="24">
        <f t="shared" si="9"/>
        <v>285.48387096774195</v>
      </c>
      <c r="G15" s="24">
        <f t="shared" si="1"/>
        <v>129.19708029197082</v>
      </c>
      <c r="H15" s="28" t="s">
        <v>96</v>
      </c>
      <c r="I15" s="22">
        <v>1532.1</v>
      </c>
      <c r="J15" s="22">
        <f t="shared" si="2"/>
        <v>591.90000000000009</v>
      </c>
      <c r="K15" s="24">
        <f t="shared" si="3"/>
        <v>138.63324848247504</v>
      </c>
    </row>
    <row r="16" spans="1:11" ht="38.25">
      <c r="A16" s="12" t="s">
        <v>56</v>
      </c>
      <c r="B16" s="7" t="s">
        <v>57</v>
      </c>
      <c r="C16" s="22">
        <v>2882</v>
      </c>
      <c r="D16" s="22">
        <v>942</v>
      </c>
      <c r="E16" s="23">
        <v>1804.3</v>
      </c>
      <c r="F16" s="24">
        <f t="shared" si="9"/>
        <v>191.5392781316348</v>
      </c>
      <c r="G16" s="24">
        <f t="shared" si="1"/>
        <v>62.605829285218597</v>
      </c>
      <c r="H16" s="28" t="s">
        <v>66</v>
      </c>
      <c r="I16" s="22">
        <v>2338.9</v>
      </c>
      <c r="J16" s="22">
        <f t="shared" si="2"/>
        <v>-534.60000000000014</v>
      </c>
      <c r="K16" s="24">
        <f t="shared" si="3"/>
        <v>77.143101457950308</v>
      </c>
    </row>
    <row r="17" spans="1:11" ht="39.75" customHeight="1">
      <c r="A17" s="11" t="s">
        <v>19</v>
      </c>
      <c r="B17" s="5" t="s">
        <v>4</v>
      </c>
      <c r="C17" s="19">
        <v>876</v>
      </c>
      <c r="D17" s="19">
        <v>878</v>
      </c>
      <c r="E17" s="34">
        <v>1288.7</v>
      </c>
      <c r="F17" s="20">
        <f t="shared" si="9"/>
        <v>146.77676537585421</v>
      </c>
      <c r="G17" s="20">
        <f t="shared" si="1"/>
        <v>147.11187214611871</v>
      </c>
      <c r="H17" s="28"/>
      <c r="I17" s="19">
        <v>858.3</v>
      </c>
      <c r="J17" s="19">
        <f t="shared" si="2"/>
        <v>430.40000000000009</v>
      </c>
      <c r="K17" s="20">
        <f t="shared" si="3"/>
        <v>150.14563672375627</v>
      </c>
    </row>
    <row r="18" spans="1:11" ht="15.75">
      <c r="A18" s="12"/>
      <c r="B18" s="5" t="s">
        <v>14</v>
      </c>
      <c r="C18" s="19">
        <f>C19+C23+C27+C31+C25</f>
        <v>4571</v>
      </c>
      <c r="D18" s="19">
        <f>D19+D23+D27+D31+D25</f>
        <v>4147.3999999999996</v>
      </c>
      <c r="E18" s="34">
        <f>E19+E23+E27+E31+E25</f>
        <v>5066.2</v>
      </c>
      <c r="F18" s="20">
        <f t="shared" si="9"/>
        <v>122.15363842407292</v>
      </c>
      <c r="G18" s="20">
        <f t="shared" si="1"/>
        <v>110.83351564209146</v>
      </c>
      <c r="H18" s="29"/>
      <c r="I18" s="19">
        <f>I19+I23+I27+I31+I25</f>
        <v>7313.9</v>
      </c>
      <c r="J18" s="19">
        <f t="shared" si="2"/>
        <v>-2247.6999999999998</v>
      </c>
      <c r="K18" s="20">
        <f t="shared" si="3"/>
        <v>69.268105935273923</v>
      </c>
    </row>
    <row r="19" spans="1:11" ht="47.25">
      <c r="A19" s="11" t="s">
        <v>20</v>
      </c>
      <c r="B19" s="6" t="s">
        <v>5</v>
      </c>
      <c r="C19" s="19">
        <f>SUM(C20:C22)</f>
        <v>1517</v>
      </c>
      <c r="D19" s="19">
        <f>SUM(D20:D22)</f>
        <v>1601.3</v>
      </c>
      <c r="E19" s="34">
        <f>SUM(E20:E22)</f>
        <v>1756.2999999999997</v>
      </c>
      <c r="F19" s="20">
        <f t="shared" si="9"/>
        <v>109.67963529632172</v>
      </c>
      <c r="G19" s="20">
        <f>E19/C19*100</f>
        <v>115.77455504284771</v>
      </c>
      <c r="H19" s="29"/>
      <c r="I19" s="19">
        <f>SUM(I20:I22)</f>
        <v>1504.8</v>
      </c>
      <c r="J19" s="19">
        <f t="shared" si="2"/>
        <v>251.49999999999977</v>
      </c>
      <c r="K19" s="20">
        <f t="shared" si="3"/>
        <v>116.71318447634236</v>
      </c>
    </row>
    <row r="20" spans="1:11" ht="31.5">
      <c r="A20" s="12" t="s">
        <v>82</v>
      </c>
      <c r="B20" s="7" t="s">
        <v>51</v>
      </c>
      <c r="C20" s="22">
        <v>3</v>
      </c>
      <c r="D20" s="22">
        <v>7.3</v>
      </c>
      <c r="E20" s="23">
        <v>7.3</v>
      </c>
      <c r="F20" s="24">
        <f t="shared" si="9"/>
        <v>100</v>
      </c>
      <c r="G20" s="24">
        <v>0</v>
      </c>
      <c r="H20" s="28" t="s">
        <v>97</v>
      </c>
      <c r="I20" s="22">
        <v>3.3</v>
      </c>
      <c r="J20" s="22">
        <f t="shared" ref="J20" si="10">E20-I20</f>
        <v>4</v>
      </c>
      <c r="K20" s="24">
        <f t="shared" si="3"/>
        <v>221.21212121212125</v>
      </c>
    </row>
    <row r="21" spans="1:11" ht="64.5" customHeight="1">
      <c r="A21" s="12" t="s">
        <v>83</v>
      </c>
      <c r="B21" s="7" t="s">
        <v>46</v>
      </c>
      <c r="C21" s="22">
        <v>999</v>
      </c>
      <c r="D21" s="22">
        <v>1099</v>
      </c>
      <c r="E21" s="23">
        <v>1256.0999999999999</v>
      </c>
      <c r="F21" s="24">
        <f t="shared" si="9"/>
        <v>114.29481346678799</v>
      </c>
      <c r="G21" s="24">
        <f>E21/C21*100</f>
        <v>125.73573573573573</v>
      </c>
      <c r="H21" s="28" t="s">
        <v>98</v>
      </c>
      <c r="I21" s="22">
        <v>1007.3</v>
      </c>
      <c r="J21" s="22">
        <f t="shared" si="2"/>
        <v>248.79999999999995</v>
      </c>
      <c r="K21" s="24">
        <f t="shared" si="3"/>
        <v>124.69969224659982</v>
      </c>
    </row>
    <row r="22" spans="1:11" ht="47.25">
      <c r="A22" s="12" t="s">
        <v>84</v>
      </c>
      <c r="B22" s="7" t="s">
        <v>71</v>
      </c>
      <c r="C22" s="22">
        <v>515</v>
      </c>
      <c r="D22" s="22">
        <v>495</v>
      </c>
      <c r="E22" s="23">
        <v>492.9</v>
      </c>
      <c r="F22" s="24">
        <f t="shared" si="9"/>
        <v>99.575757575757578</v>
      </c>
      <c r="G22" s="24">
        <f>E22/C22*100</f>
        <v>95.708737864077662</v>
      </c>
      <c r="H22" s="28" t="s">
        <v>99</v>
      </c>
      <c r="I22" s="22">
        <v>494.2</v>
      </c>
      <c r="J22" s="22">
        <f t="shared" si="2"/>
        <v>-1.3000000000000114</v>
      </c>
      <c r="K22" s="24">
        <f t="shared" si="3"/>
        <v>99.736948603804123</v>
      </c>
    </row>
    <row r="23" spans="1:11" ht="31.5">
      <c r="A23" s="11" t="s">
        <v>21</v>
      </c>
      <c r="B23" s="5" t="s">
        <v>6</v>
      </c>
      <c r="C23" s="19">
        <f>C24</f>
        <v>386</v>
      </c>
      <c r="D23" s="19">
        <f>D24</f>
        <v>316.5</v>
      </c>
      <c r="E23" s="34">
        <f>E24</f>
        <v>316.10000000000002</v>
      </c>
      <c r="F23" s="20">
        <f t="shared" si="9"/>
        <v>99.873617693522903</v>
      </c>
      <c r="G23" s="20">
        <f t="shared" ref="G23:G31" si="11">E23/C23*100</f>
        <v>81.891191709844563</v>
      </c>
      <c r="H23" s="29"/>
      <c r="I23" s="19">
        <f t="shared" ref="I23" si="12">I24</f>
        <v>229.4</v>
      </c>
      <c r="J23" s="19">
        <f t="shared" si="2"/>
        <v>86.700000000000017</v>
      </c>
      <c r="K23" s="20">
        <f t="shared" si="3"/>
        <v>137.794245858762</v>
      </c>
    </row>
    <row r="24" spans="1:11" ht="38.25">
      <c r="A24" s="12" t="s">
        <v>22</v>
      </c>
      <c r="B24" s="8" t="s">
        <v>7</v>
      </c>
      <c r="C24" s="22">
        <v>386</v>
      </c>
      <c r="D24" s="22">
        <v>316.5</v>
      </c>
      <c r="E24" s="23">
        <v>316.10000000000002</v>
      </c>
      <c r="F24" s="24">
        <f t="shared" si="9"/>
        <v>99.873617693522903</v>
      </c>
      <c r="G24" s="24">
        <f t="shared" si="11"/>
        <v>81.891191709844563</v>
      </c>
      <c r="H24" s="28" t="s">
        <v>100</v>
      </c>
      <c r="I24" s="22">
        <v>229.4</v>
      </c>
      <c r="J24" s="22">
        <f t="shared" si="2"/>
        <v>86.700000000000017</v>
      </c>
      <c r="K24" s="24">
        <f t="shared" si="3"/>
        <v>137.794245858762</v>
      </c>
    </row>
    <row r="25" spans="1:11" ht="31.5">
      <c r="A25" s="11" t="s">
        <v>60</v>
      </c>
      <c r="B25" s="5" t="s">
        <v>61</v>
      </c>
      <c r="C25" s="19">
        <v>0</v>
      </c>
      <c r="D25" s="19">
        <f>D26</f>
        <v>273.89999999999998</v>
      </c>
      <c r="E25" s="19">
        <f>E26</f>
        <v>327.8</v>
      </c>
      <c r="F25" s="20">
        <f t="shared" si="9"/>
        <v>119.67871485943778</v>
      </c>
      <c r="G25" s="20">
        <v>0</v>
      </c>
      <c r="H25" s="30"/>
      <c r="I25" s="19">
        <f>I26</f>
        <v>158</v>
      </c>
      <c r="J25" s="19">
        <f t="shared" si="2"/>
        <v>169.8</v>
      </c>
      <c r="K25" s="20">
        <v>0</v>
      </c>
    </row>
    <row r="26" spans="1:11" ht="25.5">
      <c r="A26" s="12" t="s">
        <v>62</v>
      </c>
      <c r="B26" s="8" t="s">
        <v>63</v>
      </c>
      <c r="C26" s="22">
        <v>0</v>
      </c>
      <c r="D26" s="22">
        <v>273.89999999999998</v>
      </c>
      <c r="E26" s="23">
        <v>327.8</v>
      </c>
      <c r="F26" s="24">
        <f t="shared" si="9"/>
        <v>119.67871485943778</v>
      </c>
      <c r="G26" s="24">
        <v>0</v>
      </c>
      <c r="H26" s="28" t="s">
        <v>67</v>
      </c>
      <c r="I26" s="22">
        <v>158</v>
      </c>
      <c r="J26" s="22">
        <f t="shared" si="2"/>
        <v>169.8</v>
      </c>
      <c r="K26" s="24">
        <v>0</v>
      </c>
    </row>
    <row r="27" spans="1:11" ht="31.5">
      <c r="A27" s="11" t="s">
        <v>23</v>
      </c>
      <c r="B27" s="6" t="s">
        <v>8</v>
      </c>
      <c r="C27" s="19">
        <f>SUM(C28:C30)</f>
        <v>500</v>
      </c>
      <c r="D27" s="19">
        <f>SUM(D28:D30)</f>
        <v>619.9</v>
      </c>
      <c r="E27" s="34">
        <f>SUM(E28:E30)</f>
        <v>1264.5</v>
      </c>
      <c r="F27" s="20">
        <f t="shared" ref="F27:F31" si="13">E27/D27*100</f>
        <v>203.98451363123087</v>
      </c>
      <c r="G27" s="20">
        <f t="shared" si="11"/>
        <v>252.89999999999998</v>
      </c>
      <c r="H27" s="29"/>
      <c r="I27" s="19">
        <f>SUM(I28:I30)</f>
        <v>825.9</v>
      </c>
      <c r="J27" s="19">
        <f t="shared" si="2"/>
        <v>438.6</v>
      </c>
      <c r="K27" s="20">
        <f t="shared" si="3"/>
        <v>153.10570286959683</v>
      </c>
    </row>
    <row r="28" spans="1:11" ht="76.5">
      <c r="A28" s="12" t="s">
        <v>81</v>
      </c>
      <c r="B28" s="7" t="s">
        <v>72</v>
      </c>
      <c r="C28" s="22">
        <v>351</v>
      </c>
      <c r="D28" s="22">
        <v>351</v>
      </c>
      <c r="E28" s="23">
        <v>763.6</v>
      </c>
      <c r="F28" s="24">
        <f t="shared" si="13"/>
        <v>217.54985754985756</v>
      </c>
      <c r="G28" s="24">
        <f t="shared" si="11"/>
        <v>217.54985754985756</v>
      </c>
      <c r="H28" s="28" t="s">
        <v>68</v>
      </c>
      <c r="I28" s="22">
        <v>420.7</v>
      </c>
      <c r="J28" s="22">
        <f t="shared" si="2"/>
        <v>342.90000000000003</v>
      </c>
      <c r="K28" s="24">
        <f t="shared" si="3"/>
        <v>181.50701212265272</v>
      </c>
    </row>
    <row r="29" spans="1:11" ht="77.25" customHeight="1">
      <c r="A29" s="12" t="s">
        <v>80</v>
      </c>
      <c r="B29" s="7" t="s">
        <v>73</v>
      </c>
      <c r="C29" s="22">
        <v>107</v>
      </c>
      <c r="D29" s="22">
        <v>248.6</v>
      </c>
      <c r="E29" s="23">
        <v>480.6</v>
      </c>
      <c r="F29" s="24">
        <f t="shared" si="13"/>
        <v>193.3226065969429</v>
      </c>
      <c r="G29" s="24">
        <f t="shared" si="11"/>
        <v>449.15887850467288</v>
      </c>
      <c r="H29" s="28" t="s">
        <v>69</v>
      </c>
      <c r="I29" s="22">
        <v>356.8</v>
      </c>
      <c r="J29" s="22">
        <f t="shared" si="2"/>
        <v>123.80000000000001</v>
      </c>
      <c r="K29" s="24">
        <f t="shared" si="3"/>
        <v>134.69730941704037</v>
      </c>
    </row>
    <row r="30" spans="1:11" ht="87.75" customHeight="1">
      <c r="A30" s="12" t="s">
        <v>79</v>
      </c>
      <c r="B30" s="7" t="s">
        <v>36</v>
      </c>
      <c r="C30" s="22">
        <v>42</v>
      </c>
      <c r="D30" s="22">
        <v>20.3</v>
      </c>
      <c r="E30" s="23">
        <v>20.3</v>
      </c>
      <c r="F30" s="24">
        <f t="shared" si="13"/>
        <v>100</v>
      </c>
      <c r="G30" s="24">
        <f t="shared" si="11"/>
        <v>48.333333333333336</v>
      </c>
      <c r="H30" s="28" t="s">
        <v>70</v>
      </c>
      <c r="I30" s="22">
        <v>48.4</v>
      </c>
      <c r="J30" s="23">
        <f t="shared" si="2"/>
        <v>-28.099999999999998</v>
      </c>
      <c r="K30" s="24">
        <f t="shared" si="3"/>
        <v>41.942148760330582</v>
      </c>
    </row>
    <row r="31" spans="1:11" ht="51">
      <c r="A31" s="11" t="s">
        <v>24</v>
      </c>
      <c r="B31" s="5" t="s">
        <v>9</v>
      </c>
      <c r="C31" s="19">
        <v>2168</v>
      </c>
      <c r="D31" s="19">
        <v>1335.8</v>
      </c>
      <c r="E31" s="34">
        <v>1401.5</v>
      </c>
      <c r="F31" s="20">
        <f t="shared" si="13"/>
        <v>104.91840095822728</v>
      </c>
      <c r="G31" s="20">
        <f t="shared" si="11"/>
        <v>64.644833948339482</v>
      </c>
      <c r="H31" s="28" t="s">
        <v>101</v>
      </c>
      <c r="I31" s="19">
        <v>4595.8</v>
      </c>
      <c r="J31" s="19">
        <f t="shared" si="2"/>
        <v>-3194.3</v>
      </c>
      <c r="K31" s="20">
        <f t="shared" si="3"/>
        <v>30.495234779581352</v>
      </c>
    </row>
    <row r="32" spans="1:11" ht="15.75">
      <c r="A32" s="11" t="s">
        <v>25</v>
      </c>
      <c r="B32" s="5" t="s">
        <v>10</v>
      </c>
      <c r="C32" s="19">
        <f>SUM(C33:C38)</f>
        <v>317328</v>
      </c>
      <c r="D32" s="19">
        <f>SUM(D33:D38)</f>
        <v>433522.2</v>
      </c>
      <c r="E32" s="34">
        <f>SUM(E33:E38)</f>
        <v>431961.8</v>
      </c>
      <c r="F32" s="20">
        <f t="shared" ref="F32:F37" si="14">E32/D32*100</f>
        <v>99.640064568781014</v>
      </c>
      <c r="G32" s="20">
        <f t="shared" ref="G32:G37" si="15">E32/C32*100</f>
        <v>136.12470377653406</v>
      </c>
      <c r="H32" s="31"/>
      <c r="I32" s="25">
        <f>SUM(I33:I38)</f>
        <v>320099.5</v>
      </c>
      <c r="J32" s="19">
        <f t="shared" si="2"/>
        <v>111862.29999999999</v>
      </c>
      <c r="K32" s="20">
        <f t="shared" si="3"/>
        <v>134.9461026961929</v>
      </c>
    </row>
    <row r="33" spans="1:11" ht="38.25">
      <c r="A33" s="13" t="s">
        <v>37</v>
      </c>
      <c r="B33" s="9" t="s">
        <v>48</v>
      </c>
      <c r="C33" s="26">
        <v>111941.2</v>
      </c>
      <c r="D33" s="26">
        <v>165686.5</v>
      </c>
      <c r="E33" s="37">
        <v>165686.5</v>
      </c>
      <c r="F33" s="24">
        <f t="shared" si="14"/>
        <v>100</v>
      </c>
      <c r="G33" s="24">
        <f t="shared" si="15"/>
        <v>148.0120813427049</v>
      </c>
      <c r="H33" s="32" t="s">
        <v>42</v>
      </c>
      <c r="I33" s="27">
        <v>116863.7</v>
      </c>
      <c r="J33" s="22">
        <f t="shared" si="2"/>
        <v>48822.8</v>
      </c>
      <c r="K33" s="24">
        <f t="shared" si="3"/>
        <v>141.77755795854489</v>
      </c>
    </row>
    <row r="34" spans="1:11" ht="51.75" customHeight="1">
      <c r="A34" s="13" t="s">
        <v>38</v>
      </c>
      <c r="B34" s="9" t="s">
        <v>47</v>
      </c>
      <c r="C34" s="26">
        <v>64107.4</v>
      </c>
      <c r="D34" s="26">
        <v>122390.9</v>
      </c>
      <c r="E34" s="37">
        <v>121443.3</v>
      </c>
      <c r="F34" s="24">
        <f t="shared" si="14"/>
        <v>99.225759431461</v>
      </c>
      <c r="G34" s="24">
        <f t="shared" si="15"/>
        <v>189.43725685334297</v>
      </c>
      <c r="H34" s="32" t="s">
        <v>102</v>
      </c>
      <c r="I34" s="22">
        <v>73033.600000000006</v>
      </c>
      <c r="J34" s="22">
        <f t="shared" si="2"/>
        <v>48409.7</v>
      </c>
      <c r="K34" s="24">
        <f t="shared" si="3"/>
        <v>166.28414866581954</v>
      </c>
    </row>
    <row r="35" spans="1:11" ht="51.75" customHeight="1">
      <c r="A35" s="13" t="s">
        <v>39</v>
      </c>
      <c r="B35" s="9" t="s">
        <v>40</v>
      </c>
      <c r="C35" s="26">
        <v>136024.29999999999</v>
      </c>
      <c r="D35" s="26">
        <v>139205.20000000001</v>
      </c>
      <c r="E35" s="37">
        <v>139205.20000000001</v>
      </c>
      <c r="F35" s="24">
        <f t="shared" si="14"/>
        <v>100</v>
      </c>
      <c r="G35" s="24">
        <f t="shared" si="15"/>
        <v>102.33847922760862</v>
      </c>
      <c r="H35" s="32" t="s">
        <v>103</v>
      </c>
      <c r="I35" s="22">
        <v>123393.5</v>
      </c>
      <c r="J35" s="22">
        <f t="shared" si="2"/>
        <v>15811.700000000012</v>
      </c>
      <c r="K35" s="24">
        <f t="shared" si="3"/>
        <v>112.81404612074381</v>
      </c>
    </row>
    <row r="36" spans="1:11" ht="63.75">
      <c r="A36" s="13" t="s">
        <v>75</v>
      </c>
      <c r="B36" s="9" t="s">
        <v>74</v>
      </c>
      <c r="C36" s="26">
        <v>5255.1</v>
      </c>
      <c r="D36" s="26">
        <v>5554.5</v>
      </c>
      <c r="E36" s="37">
        <v>5554.5</v>
      </c>
      <c r="F36" s="24">
        <f t="shared" si="14"/>
        <v>100</v>
      </c>
      <c r="G36" s="24">
        <f t="shared" si="15"/>
        <v>105.69732260090197</v>
      </c>
      <c r="H36" s="32" t="s">
        <v>104</v>
      </c>
      <c r="I36" s="22">
        <v>5862.3</v>
      </c>
      <c r="J36" s="22">
        <f t="shared" ref="J36" si="16">E36-I36</f>
        <v>-307.80000000000018</v>
      </c>
      <c r="K36" s="24">
        <f t="shared" si="3"/>
        <v>94.749501049076301</v>
      </c>
    </row>
    <row r="37" spans="1:11" ht="51">
      <c r="A37" s="13" t="s">
        <v>76</v>
      </c>
      <c r="B37" s="9" t="s">
        <v>41</v>
      </c>
      <c r="C37" s="26">
        <v>0</v>
      </c>
      <c r="D37" s="26">
        <v>685.1</v>
      </c>
      <c r="E37" s="37">
        <v>660.7</v>
      </c>
      <c r="F37" s="24">
        <f t="shared" si="14"/>
        <v>96.438476134870825</v>
      </c>
      <c r="G37" s="24">
        <v>0</v>
      </c>
      <c r="H37" s="32" t="s">
        <v>43</v>
      </c>
      <c r="I37" s="22">
        <v>964</v>
      </c>
      <c r="J37" s="22">
        <f t="shared" si="2"/>
        <v>-303.29999999999995</v>
      </c>
      <c r="K37" s="24">
        <f t="shared" si="3"/>
        <v>68.537344398340252</v>
      </c>
    </row>
    <row r="38" spans="1:11" ht="59.25" customHeight="1">
      <c r="A38" s="14" t="s">
        <v>78</v>
      </c>
      <c r="B38" s="9" t="s">
        <v>77</v>
      </c>
      <c r="C38" s="26">
        <v>0</v>
      </c>
      <c r="D38" s="26">
        <v>0</v>
      </c>
      <c r="E38" s="23">
        <v>-588.4</v>
      </c>
      <c r="F38" s="24">
        <v>0</v>
      </c>
      <c r="G38" s="24">
        <v>0</v>
      </c>
      <c r="H38" s="32" t="s">
        <v>50</v>
      </c>
      <c r="I38" s="22">
        <v>-17.600000000000001</v>
      </c>
      <c r="J38" s="22">
        <f t="shared" si="2"/>
        <v>-570.79999999999995</v>
      </c>
      <c r="K38" s="24">
        <f t="shared" si="3"/>
        <v>3343.181818181818</v>
      </c>
    </row>
    <row r="39" spans="1:11" ht="15.75">
      <c r="A39" s="10"/>
      <c r="B39" s="5" t="s">
        <v>29</v>
      </c>
      <c r="C39" s="19">
        <f>SUM(C4,C32)</f>
        <v>482023.1</v>
      </c>
      <c r="D39" s="19">
        <f>SUM(D4,D32)</f>
        <v>598217.30000000005</v>
      </c>
      <c r="E39" s="34">
        <f>SUM(E4,E32)</f>
        <v>604587.4</v>
      </c>
      <c r="F39" s="20">
        <f>E39/D39*100</f>
        <v>101.06484717175515</v>
      </c>
      <c r="G39" s="20">
        <f>E39/C39*100</f>
        <v>125.42705940856362</v>
      </c>
      <c r="H39" s="21" t="s">
        <v>35</v>
      </c>
      <c r="I39" s="34">
        <f>SUM(I4,I32)</f>
        <v>485486.3</v>
      </c>
      <c r="J39" s="19">
        <f t="shared" si="2"/>
        <v>119101.10000000003</v>
      </c>
      <c r="K39" s="20">
        <f t="shared" si="3"/>
        <v>124.53232974854286</v>
      </c>
    </row>
  </sheetData>
  <mergeCells count="1">
    <mergeCell ref="A1:K1"/>
  </mergeCells>
  <phoneticPr fontId="1" type="noConversion"/>
  <pageMargins left="0.74803149606299213" right="0.74803149606299213" top="0.98425196850393704" bottom="0.98425196850393704" header="0.51181102362204722" footer="0.51181102362204722"/>
  <pageSetup paperSize="9" scale="60" fitToHeight="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за 2022 год</vt:lpstr>
      <vt:lpstr>'за 2022 год'!бЮДЖЕТ_2005_НОВ</vt:lpstr>
      <vt:lpstr>'за 2022 год'!бЮДЖЕТ_2005_НОВ.КЛ.</vt:lpstr>
    </vt:vector>
  </TitlesOfParts>
  <Company>Администрация Грязовецкого района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NKA</dc:creator>
  <cp:lastModifiedBy>Бухгалтер</cp:lastModifiedBy>
  <cp:lastPrinted>2025-02-27T06:19:22Z</cp:lastPrinted>
  <dcterms:created xsi:type="dcterms:W3CDTF">2004-12-09T07:13:42Z</dcterms:created>
  <dcterms:modified xsi:type="dcterms:W3CDTF">2025-02-27T06:19:41Z</dcterms:modified>
</cp:coreProperties>
</file>