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За счет всех доходов" sheetId="1" r:id="rId1"/>
  </sheets>
  <definedNames>
    <definedName name="_xlnm.Print_Area" localSheetId="0">'За счет всех доходов'!$A$1:$L$83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<sst xmlns="http://schemas.openxmlformats.org/spreadsheetml/2006/main" count="88" uniqueCount="87">
  <si>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ДОХОДЫ ВСЕГО, </t>
  </si>
  <si>
    <t>из них</t>
  </si>
  <si>
    <t>Дотации из областного бюджета</t>
  </si>
  <si>
    <t>РАСХОДЫ ВСЕГО,</t>
  </si>
  <si>
    <t>в т.ч.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</si>
  <si>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</si>
  <si>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</si>
  <si>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</si>
  <si>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</si>
  <si>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</si>
  <si>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Дефицит (-),профицит (+)</t>
  </si>
  <si>
    <t>Источники покрытия дефицита:</t>
  </si>
  <si>
    <t>Национальная оборона</t>
  </si>
  <si>
    <t>Национальная безопасность и правоохранительная деятельность</t>
  </si>
  <si>
    <t>Межбюджетные трансферты</t>
  </si>
  <si>
    <t>Безвозмездные перечисления</t>
  </si>
  <si>
    <t>Субвенции из областного бюджета</t>
  </si>
  <si>
    <t>Субсидии из областного бюджета</t>
  </si>
  <si>
    <t>Иные безвозмездные перечисления</t>
  </si>
  <si>
    <t>Культура и кинематография</t>
  </si>
  <si>
    <t xml:space="preserve">Здравоохранение </t>
  </si>
  <si>
    <t xml:space="preserve">Физкультура и спорт </t>
  </si>
  <si>
    <t>Обслуживание гос. и мун.долга</t>
  </si>
  <si>
    <t>(расшифровать)</t>
  </si>
  <si>
    <t>Возврат остатков целевых средств</t>
  </si>
  <si>
    <r>
      <t xml:space="preserve">Анализ отдельных показателей бюджета Сямженского  муниципального образования </t>
    </r>
  </si>
  <si>
    <t>Условно-утверждаемые расходы</t>
  </si>
  <si>
    <t>Налоговые и неналоговые доходы, в том числе:</t>
  </si>
  <si>
    <t>Налоги на прибыль, доходы</t>
  </si>
  <si>
    <t>Налоги на товары (работы, услуги), реализуемые на территории РФ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</si>
  <si>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</si>
  <si>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</si>
  <si>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</si>
  <si>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</si>
  <si>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</si>
  <si>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 и возмещение ущерба</t>
  </si>
  <si>
    <t>Прочие неналоговые доходы</t>
  </si>
  <si>
    <t>Налоги на совокупный доход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</si>
  <si>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</si>
  <si>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</si>
  <si>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</si>
  <si>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</si>
  <si>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Другие общегосударственные вопросы</t>
  </si>
  <si>
    <t>Резервные фонды</t>
  </si>
  <si>
    <t>в т.ч.Функционирование высшего должностного лица субъекта Российской Федерации и муниципального образования</t>
  </si>
  <si>
    <t xml:space="preserve"> в т.ч.Сельское хозяйство и рыболовство</t>
  </si>
  <si>
    <t xml:space="preserve">     Дорожное хозяйство (дорожные фонды)</t>
  </si>
  <si>
    <t xml:space="preserve">     Другие вопросы в области национальной экономики</t>
  </si>
  <si>
    <t>в т.ч.  Жилищное хозяйство</t>
  </si>
  <si>
    <t xml:space="preserve">     Благоустройство</t>
  </si>
  <si>
    <t xml:space="preserve">        Коммунальное хозяйство</t>
  </si>
  <si>
    <t>в т.ч.Дошкольное образование</t>
  </si>
  <si>
    <t xml:space="preserve">       Общее образование</t>
  </si>
  <si>
    <t xml:space="preserve">      Дополнительное образование</t>
  </si>
  <si>
    <t xml:space="preserve">     Молодежная политика и оздоровление детей</t>
  </si>
  <si>
    <t xml:space="preserve">    Другие вопросы в области образования</t>
  </si>
  <si>
    <t>в т.ч.  Культура</t>
  </si>
  <si>
    <t>Другие вопросы в области культуры, кинематографии</t>
  </si>
  <si>
    <t>Санитарно-эпидемиологическое благополучие</t>
  </si>
  <si>
    <t xml:space="preserve"> в т.ч.Пенсионное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</si>
  <si>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</si>
  <si>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</si>
  <si>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Другие вопросы в области социальной политики</t>
  </si>
  <si>
    <t>в т.ч. Массовый спорт</t>
  </si>
  <si>
    <t>в т.ч.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</si>
  <si>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</si>
  <si>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 xml:space="preserve">      Прочие межбюджетные трансферты общего         характера</t>
  </si>
  <si>
    <t>Социальная политика</t>
  </si>
  <si>
    <t xml:space="preserve">     Спорт высших достижений</t>
  </si>
  <si>
    <t xml:space="preserve">        Транспорт</t>
  </si>
  <si>
    <r>
      <t xml:space="preserve">Бюджет на </t>
    </r>
    <r>
      <rPr>
        <b/>
        <sz val="12"/>
        <rFont val="Times New Roman"/>
        <family val="1"/>
      </rPr>
      <t xml:space="preserve">2023 </t>
    </r>
    <r>
      <rPr>
        <sz val="12"/>
        <rFont val="Times New Roman"/>
        <family val="1"/>
      </rPr>
      <t>год</t>
    </r>
  </si>
  <si>
    <t xml:space="preserve">        Другие вопросы в области жилищно- коммунального хозяйства</t>
  </si>
  <si>
    <r>
      <rPr>
        <sz val="12"/>
        <rFont val="Times New Roman"/>
        <family val="1"/>
      </rPr>
      <t xml:space="preserve">Исполнение бюджета </t>
    </r>
    <r>
      <rPr>
        <b/>
        <sz val="14"/>
        <rFont val="Times New Roman"/>
        <family val="1"/>
      </rPr>
      <t>за 2021</t>
    </r>
    <r>
      <rPr>
        <b/>
        <sz val="12"/>
        <rFont val="Times New Roman"/>
        <family val="1"/>
      </rPr>
      <t xml:space="preserve"> год </t>
    </r>
  </si>
  <si>
    <r>
      <rPr>
        <sz val="12"/>
        <rFont val="Times New Roman"/>
        <family val="1"/>
      </rPr>
      <t xml:space="preserve">Ожидаемое исполнение бюджета </t>
    </r>
    <r>
      <rPr>
        <b/>
        <sz val="14"/>
        <rFont val="Times New Roman"/>
        <family val="1"/>
      </rPr>
      <t>за 2022 г</t>
    </r>
    <r>
      <rPr>
        <b/>
        <sz val="12"/>
        <rFont val="Times New Roman"/>
        <family val="1"/>
      </rPr>
      <t xml:space="preserve">од </t>
    </r>
  </si>
  <si>
    <t>% ожидаемого исполнения бюджета за 2022 год к 2021 году</t>
  </si>
  <si>
    <t xml:space="preserve"> % бюджета 2022 года к исполенению 2021 года</t>
  </si>
  <si>
    <t xml:space="preserve"> % бюджета 2023 года к ожид. исполенению 2022 года</t>
  </si>
  <si>
    <r>
      <t xml:space="preserve">Бюджет на </t>
    </r>
    <r>
      <rPr>
        <b/>
        <sz val="12"/>
        <rFont val="Times New Roman"/>
        <family val="1"/>
      </rPr>
      <t xml:space="preserve">2024 </t>
    </r>
    <r>
      <rPr>
        <sz val="12"/>
        <rFont val="Times New Roman"/>
        <family val="1"/>
      </rPr>
      <t>год</t>
    </r>
  </si>
  <si>
    <t xml:space="preserve"> % бюджета 2024  года к ожид. исполенению 2022 года</t>
  </si>
  <si>
    <t>% бюджета 2024 года к бюджету 2023 года</t>
  </si>
  <si>
    <r>
      <t xml:space="preserve">Бюджет на </t>
    </r>
    <r>
      <rPr>
        <b/>
        <sz val="12"/>
        <rFont val="Times New Roman"/>
        <family val="1"/>
      </rPr>
      <t xml:space="preserve">2025 </t>
    </r>
    <r>
      <rPr>
        <sz val="12"/>
        <rFont val="Times New Roman"/>
        <family val="1"/>
      </rPr>
      <t xml:space="preserve"> год</t>
    </r>
  </si>
  <si>
    <t xml:space="preserve"> % бюджета 2025  года к ожид. исполенению 2022 года</t>
  </si>
  <si>
    <t>% бюджета 2025 года в бюджету 2024 года</t>
  </si>
  <si>
    <t>Специальные расходы</t>
  </si>
  <si>
    <t>Налоги на имущество</t>
  </si>
  <si>
    <t>И. о. начальника финансового органа                                             Н. Н. Самохвалова</t>
  </si>
  <si>
    <t>Исп. Игнашева И. Н., Мигачева А. 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</si>
</sst>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"/>
  </numFmts>
  <fonts count="46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 Cyr"/>
      <family val="0"/>
    </font>
    <font>
      <sz val="8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justify" wrapText="1"/>
    </xf>
    <xf numFmtId="49" fontId="6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10" xfId="55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left" vertical="top" wrapText="1" indent="1"/>
      <protection/>
    </xf>
    <xf numFmtId="0" fontId="12" fillId="0" borderId="11" xfId="0" applyNumberFormat="1" applyFont="1" applyFill="1" applyBorder="1" applyAlignment="1" applyProtection="1">
      <alignment horizontal="left" vertical="top" wrapText="1" indent="1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0" fontId="12" fillId="33" borderId="11" xfId="0" applyNumberFormat="1" applyFont="1" applyFill="1" applyBorder="1" applyAlignment="1" applyProtection="1">
      <alignment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indent="1"/>
      <protection/>
    </xf>
    <xf numFmtId="0" fontId="12" fillId="0" borderId="10" xfId="0" applyFont="1" applyFill="1" applyBorder="1" applyAlignment="1">
      <alignment wrapText="1"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1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wrapText="1"/>
    </xf>
    <xf numFmtId="172" fontId="5" fillId="34" borderId="10" xfId="0" applyNumberFormat="1" applyFont="1" applyFill="1" applyBorder="1" applyAlignment="1">
      <alignment wrapText="1"/>
    </xf>
    <xf numFmtId="172" fontId="5" fillId="34" borderId="10" xfId="0" applyNumberFormat="1" applyFont="1" applyFill="1" applyBorder="1" applyAlignment="1">
      <alignment/>
    </xf>
    <xf numFmtId="172" fontId="5" fillId="34" borderId="10" xfId="55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114300" cy="209550"/>
    <xdr:sp>
      <xdr:nvSpPr>
        <xdr:cNvPr id="1" name="Text Box 1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2" name="Text Box 2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3" name="Text Box 3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4" name="Text Box 4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5" name="Text Box 5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6" name="Text Box 6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7" name="Text Box 7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8" name="Text Box 8"/>
        <xdr:cNvSpPr txBox="1">
          <a:spLocks noChangeArrowheads="1"/>
        </xdr:cNvSpPr>
      </xdr:nvSpPr>
      <xdr:spPr>
        <a:xfrm>
          <a:off x="9067800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4300" cy="209550"/>
    <xdr:sp>
      <xdr:nvSpPr>
        <xdr:cNvPr id="9" name="Text Box 9"/>
        <xdr:cNvSpPr txBox="1">
          <a:spLocks noChangeArrowheads="1"/>
        </xdr:cNvSpPr>
      </xdr:nvSpPr>
      <xdr:spPr>
        <a:xfrm>
          <a:off x="4724400" y="2737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4300" cy="209550"/>
    <xdr:sp>
      <xdr:nvSpPr>
        <xdr:cNvPr id="10" name="Text Box 10"/>
        <xdr:cNvSpPr txBox="1">
          <a:spLocks noChangeArrowheads="1"/>
        </xdr:cNvSpPr>
      </xdr:nvSpPr>
      <xdr:spPr>
        <a:xfrm>
          <a:off x="4724400" y="2757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4300" cy="209550"/>
    <xdr:sp>
      <xdr:nvSpPr>
        <xdr:cNvPr id="11" name="Text Box 11"/>
        <xdr:cNvSpPr txBox="1">
          <a:spLocks noChangeArrowheads="1"/>
        </xdr:cNvSpPr>
      </xdr:nvSpPr>
      <xdr:spPr>
        <a:xfrm>
          <a:off x="4724400" y="282035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4300" cy="209550"/>
    <xdr:sp>
      <xdr:nvSpPr>
        <xdr:cNvPr id="12" name="Text Box 12"/>
        <xdr:cNvSpPr txBox="1">
          <a:spLocks noChangeArrowheads="1"/>
        </xdr:cNvSpPr>
      </xdr:nvSpPr>
      <xdr:spPr>
        <a:xfrm>
          <a:off x="4724400" y="282035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4300" cy="209550"/>
    <xdr:sp>
      <xdr:nvSpPr>
        <xdr:cNvPr id="13" name="Text Box 13"/>
        <xdr:cNvSpPr txBox="1">
          <a:spLocks noChangeArrowheads="1"/>
        </xdr:cNvSpPr>
      </xdr:nvSpPr>
      <xdr:spPr>
        <a:xfrm>
          <a:off x="4724400" y="2737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4300" cy="209550"/>
    <xdr:sp>
      <xdr:nvSpPr>
        <xdr:cNvPr id="14" name="Text Box 14"/>
        <xdr:cNvSpPr txBox="1">
          <a:spLocks noChangeArrowheads="1"/>
        </xdr:cNvSpPr>
      </xdr:nvSpPr>
      <xdr:spPr>
        <a:xfrm>
          <a:off x="4724400" y="2757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4300" cy="209550"/>
    <xdr:sp>
      <xdr:nvSpPr>
        <xdr:cNvPr id="15" name="Text Box 15"/>
        <xdr:cNvSpPr txBox="1">
          <a:spLocks noChangeArrowheads="1"/>
        </xdr:cNvSpPr>
      </xdr:nvSpPr>
      <xdr:spPr>
        <a:xfrm>
          <a:off x="4724400" y="282035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4300" cy="209550"/>
    <xdr:sp>
      <xdr:nvSpPr>
        <xdr:cNvPr id="16" name="Text Box 16"/>
        <xdr:cNvSpPr txBox="1">
          <a:spLocks noChangeArrowheads="1"/>
        </xdr:cNvSpPr>
      </xdr:nvSpPr>
      <xdr:spPr>
        <a:xfrm>
          <a:off x="4724400" y="282035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I1" sqref="I1:L1"/>
    </sheetView>
  </sheetViews>
  <sheetFormatPr defaultColWidth="9.00390625" defaultRowHeight="12.75"/>
  <cols>
    <col min="1" max="1" width="62.00390625" style="15" customWidth="1"/>
    <col min="2" max="4" width="19.00390625" style="2" customWidth="1"/>
    <col min="5" max="6" width="16.50390625" style="2" customWidth="1"/>
    <col min="7" max="7" width="16.875" style="2" customWidth="1"/>
    <col min="8" max="8" width="14.875" style="2" customWidth="1"/>
    <col min="9" max="10" width="17.125" style="2" customWidth="1"/>
    <col min="11" max="11" width="15.875" style="2" customWidth="1"/>
    <col min="12" max="12" width="16.50390625" style="2" customWidth="1"/>
    <col min="13" max="13" width="18.50390625" style="2" customWidth="1"/>
    <col min="14" max="16384" width="9.375" style="2" customWidth="1"/>
  </cols>
  <sheetData>
    <row r="1" spans="9:12" ht="15.75">
      <c r="I1" s="39"/>
      <c r="J1" s="39"/>
      <c r="K1" s="39"/>
      <c r="L1" s="39"/>
    </row>
    <row r="2" spans="1:10" ht="64.5" customHeight="1">
      <c r="A2" s="38" t="s">
        <v>25</v>
      </c>
      <c r="B2" s="38"/>
      <c r="C2" s="38"/>
      <c r="D2" s="38"/>
      <c r="E2" s="38"/>
      <c r="F2" s="38"/>
      <c r="G2" s="38"/>
      <c r="H2" s="38"/>
      <c r="I2" s="1"/>
      <c r="J2" s="1"/>
    </row>
    <row r="3" spans="1:13" ht="113.25" customHeight="1">
      <c r="A3" s="17"/>
      <c r="B3" s="4" t="s">
        <v>72</v>
      </c>
      <c r="C3" s="4" t="s">
        <v>73</v>
      </c>
      <c r="D3" s="3" t="s">
        <v>74</v>
      </c>
      <c r="E3" s="3" t="s">
        <v>70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3" t="s">
        <v>81</v>
      </c>
      <c r="M3" s="36" t="s">
        <v>82</v>
      </c>
    </row>
    <row r="4" spans="1:13" s="6" customFormat="1" ht="18.75">
      <c r="A4" s="5" t="s">
        <v>0</v>
      </c>
      <c r="B4" s="9">
        <f>B6+B18</f>
        <v>406346.6</v>
      </c>
      <c r="C4" s="9">
        <f>C6+C18</f>
        <v>451178.2</v>
      </c>
      <c r="D4" s="9">
        <f>C4/B4*100</f>
        <v>111.03284732787233</v>
      </c>
      <c r="E4" s="42">
        <f>E6+E18</f>
        <v>451574.89999999997</v>
      </c>
      <c r="F4" s="9">
        <f>E4/B4*100</f>
        <v>111.13047334467669</v>
      </c>
      <c r="G4" s="18">
        <f aca="true" t="shared" si="0" ref="G4:G74">E4/C4*100</f>
        <v>100.08792534745695</v>
      </c>
      <c r="H4" s="42">
        <f>H6+H18</f>
        <v>429876.2</v>
      </c>
      <c r="I4" s="9">
        <f aca="true" t="shared" si="1" ref="I4:I74">H4/C4*100</f>
        <v>95.27858393867434</v>
      </c>
      <c r="J4" s="9">
        <f>H4/E4*100</f>
        <v>95.19488350658995</v>
      </c>
      <c r="K4" s="42">
        <f>K6+K18</f>
        <v>431250.2</v>
      </c>
      <c r="L4" s="19">
        <f>K4/C4*100</f>
        <v>95.58311992911005</v>
      </c>
      <c r="M4" s="37">
        <f>K4/H4*100</f>
        <v>100.31962690653728</v>
      </c>
    </row>
    <row r="5" spans="1:13" ht="18.75">
      <c r="A5" s="7" t="s">
        <v>1</v>
      </c>
      <c r="B5" s="19"/>
      <c r="C5" s="19"/>
      <c r="D5" s="9"/>
      <c r="E5" s="43"/>
      <c r="F5" s="9"/>
      <c r="G5" s="18"/>
      <c r="H5" s="43"/>
      <c r="I5" s="9"/>
      <c r="J5" s="9"/>
      <c r="K5" s="43"/>
      <c r="L5" s="19"/>
      <c r="M5" s="37"/>
    </row>
    <row r="6" spans="1:13" ht="37.5">
      <c r="A6" s="8" t="s">
        <v>27</v>
      </c>
      <c r="B6" s="19">
        <f>SUM(B7:B17)</f>
        <v>147894.5</v>
      </c>
      <c r="C6" s="19">
        <f>SUM(C7:C17)</f>
        <v>147974</v>
      </c>
      <c r="D6" s="9">
        <f aca="true" t="shared" si="2" ref="D6:D66">C6/B6*100</f>
        <v>100.05375453448235</v>
      </c>
      <c r="E6" s="43">
        <f>SUM(E7:E17)</f>
        <v>168932</v>
      </c>
      <c r="F6" s="9">
        <f aca="true" t="shared" si="3" ref="F6:F66">E6/B6*100</f>
        <v>114.22466690782957</v>
      </c>
      <c r="G6" s="18">
        <f t="shared" si="0"/>
        <v>114.16329895792504</v>
      </c>
      <c r="H6" s="43">
        <f>SUM(H7:H17)</f>
        <v>177930</v>
      </c>
      <c r="I6" s="9">
        <f t="shared" si="1"/>
        <v>120.24409693594819</v>
      </c>
      <c r="J6" s="9">
        <f aca="true" t="shared" si="4" ref="J6:J66">H6/E6*100</f>
        <v>105.32640352331116</v>
      </c>
      <c r="K6" s="43">
        <f>SUM(K7:K17)</f>
        <v>189457</v>
      </c>
      <c r="L6" s="19">
        <f>K6/C6*100</f>
        <v>128.03397894224662</v>
      </c>
      <c r="M6" s="37">
        <f aca="true" t="shared" si="5" ref="M6:M66">K6/H6*100</f>
        <v>106.47839037823863</v>
      </c>
    </row>
    <row r="7" spans="1:13" ht="18.75">
      <c r="A7" s="8" t="s">
        <v>28</v>
      </c>
      <c r="B7" s="19">
        <v>112717.6</v>
      </c>
      <c r="C7" s="19">
        <v>102265</v>
      </c>
      <c r="D7" s="9">
        <f t="shared" si="2"/>
        <v>90.72673655223319</v>
      </c>
      <c r="E7" s="43">
        <v>123396</v>
      </c>
      <c r="F7" s="9">
        <f t="shared" si="3"/>
        <v>109.47358708844048</v>
      </c>
      <c r="G7" s="18">
        <f t="shared" si="0"/>
        <v>120.66298342541437</v>
      </c>
      <c r="H7" s="43">
        <v>129991</v>
      </c>
      <c r="I7" s="9">
        <f t="shared" si="1"/>
        <v>127.11191512247592</v>
      </c>
      <c r="J7" s="9">
        <f t="shared" si="4"/>
        <v>105.34458167201531</v>
      </c>
      <c r="K7" s="43">
        <v>136546</v>
      </c>
      <c r="L7" s="19">
        <f>K7/C7*100</f>
        <v>133.52173275314135</v>
      </c>
      <c r="M7" s="37">
        <f t="shared" si="5"/>
        <v>105.04265679931689</v>
      </c>
    </row>
    <row r="8" spans="1:13" ht="37.5">
      <c r="A8" s="8" t="s">
        <v>29</v>
      </c>
      <c r="B8" s="19">
        <v>8506.6</v>
      </c>
      <c r="C8" s="19">
        <v>8423.8</v>
      </c>
      <c r="D8" s="9">
        <f t="shared" si="2"/>
        <v>99.02663813979731</v>
      </c>
      <c r="E8" s="43">
        <v>9748</v>
      </c>
      <c r="F8" s="9">
        <f t="shared" si="3"/>
        <v>114.59337455622693</v>
      </c>
      <c r="G8" s="18">
        <f t="shared" si="0"/>
        <v>115.71974643272634</v>
      </c>
      <c r="H8" s="43">
        <v>10366</v>
      </c>
      <c r="I8" s="9">
        <f t="shared" si="1"/>
        <v>123.05610294641373</v>
      </c>
      <c r="J8" s="9">
        <f t="shared" si="4"/>
        <v>106.33976200246205</v>
      </c>
      <c r="K8" s="43">
        <v>10971</v>
      </c>
      <c r="L8" s="19">
        <f>K8/C8*100</f>
        <v>130.23813480851874</v>
      </c>
      <c r="M8" s="37">
        <f t="shared" si="5"/>
        <v>105.8363881921667</v>
      </c>
    </row>
    <row r="9" spans="1:13" ht="18.75">
      <c r="A9" s="8" t="s">
        <v>37</v>
      </c>
      <c r="B9" s="19">
        <v>19002.6</v>
      </c>
      <c r="C9" s="19">
        <v>32982</v>
      </c>
      <c r="D9" s="9">
        <f t="shared" si="2"/>
        <v>173.56572258533046</v>
      </c>
      <c r="E9" s="43">
        <v>26407</v>
      </c>
      <c r="F9" s="9">
        <f t="shared" si="3"/>
        <v>138.96519423657816</v>
      </c>
      <c r="G9" s="18">
        <f t="shared" si="0"/>
        <v>80.0648838760536</v>
      </c>
      <c r="H9" s="43">
        <v>28128</v>
      </c>
      <c r="I9" s="9">
        <f t="shared" si="1"/>
        <v>85.28288157176642</v>
      </c>
      <c r="J9" s="9">
        <f t="shared" si="4"/>
        <v>106.51721134547658</v>
      </c>
      <c r="K9" s="43">
        <v>32425</v>
      </c>
      <c r="L9" s="19">
        <f>K9/C9*100</f>
        <v>98.31120004851131</v>
      </c>
      <c r="M9" s="37">
        <f t="shared" si="5"/>
        <v>115.27659271899886</v>
      </c>
    </row>
    <row r="10" spans="1:13" ht="18.75">
      <c r="A10" s="8" t="s">
        <v>30</v>
      </c>
      <c r="B10" s="19">
        <v>701.6</v>
      </c>
      <c r="C10" s="19">
        <v>622</v>
      </c>
      <c r="D10" s="9">
        <f t="shared" si="2"/>
        <v>88.65450399087798</v>
      </c>
      <c r="E10" s="43">
        <v>810</v>
      </c>
      <c r="F10" s="9">
        <f t="shared" si="3"/>
        <v>115.4503990877993</v>
      </c>
      <c r="G10" s="18">
        <f t="shared" si="0"/>
        <v>130.2250803858521</v>
      </c>
      <c r="H10" s="43">
        <v>810</v>
      </c>
      <c r="I10" s="9">
        <f t="shared" si="1"/>
        <v>130.2250803858521</v>
      </c>
      <c r="J10" s="9">
        <f t="shared" si="4"/>
        <v>100</v>
      </c>
      <c r="K10" s="43">
        <v>810</v>
      </c>
      <c r="L10" s="19">
        <f>K10/C10*100</f>
        <v>130.2250803858521</v>
      </c>
      <c r="M10" s="37">
        <f t="shared" si="5"/>
        <v>100</v>
      </c>
    </row>
    <row r="11" spans="1:13" ht="23.25" customHeight="1">
      <c r="A11" s="8" t="s">
        <v>84</v>
      </c>
      <c r="B11" s="19">
        <v>0</v>
      </c>
      <c r="C11" s="19">
        <v>0</v>
      </c>
      <c r="D11" s="9"/>
      <c r="E11" s="43">
        <v>4467</v>
      </c>
      <c r="F11" s="9"/>
      <c r="G11" s="18"/>
      <c r="H11" s="43">
        <v>4498</v>
      </c>
      <c r="I11" s="9"/>
      <c r="J11" s="9">
        <f t="shared" si="4"/>
        <v>100.69397806133871</v>
      </c>
      <c r="K11" s="43">
        <v>4529</v>
      </c>
      <c r="L11" s="19"/>
      <c r="M11" s="37">
        <f t="shared" si="5"/>
        <v>100.68919519786573</v>
      </c>
    </row>
    <row r="12" spans="1:13" ht="56.25">
      <c r="A12" s="8" t="s">
        <v>31</v>
      </c>
      <c r="B12" s="19">
        <v>2123.4</v>
      </c>
      <c r="C12" s="19">
        <v>1987.2</v>
      </c>
      <c r="D12" s="9">
        <f t="shared" si="2"/>
        <v>93.58575868889517</v>
      </c>
      <c r="E12" s="43">
        <v>2377</v>
      </c>
      <c r="F12" s="9">
        <f t="shared" si="3"/>
        <v>111.94311010643307</v>
      </c>
      <c r="G12" s="18">
        <f t="shared" si="0"/>
        <v>119.61553945249597</v>
      </c>
      <c r="H12" s="43">
        <v>2377</v>
      </c>
      <c r="I12" s="9">
        <f t="shared" si="1"/>
        <v>119.61553945249597</v>
      </c>
      <c r="J12" s="9">
        <f t="shared" si="4"/>
        <v>100</v>
      </c>
      <c r="K12" s="43">
        <v>2377</v>
      </c>
      <c r="L12" s="19">
        <f>K12/C12*100</f>
        <v>119.61553945249597</v>
      </c>
      <c r="M12" s="37">
        <f t="shared" si="5"/>
        <v>100</v>
      </c>
    </row>
    <row r="13" spans="1:13" ht="37.5">
      <c r="A13" s="8" t="s">
        <v>32</v>
      </c>
      <c r="B13" s="19">
        <v>139.8</v>
      </c>
      <c r="C13" s="19">
        <v>200</v>
      </c>
      <c r="D13" s="9">
        <f t="shared" si="2"/>
        <v>143.0615164520744</v>
      </c>
      <c r="E13" s="43">
        <v>174</v>
      </c>
      <c r="F13" s="9">
        <f t="shared" si="3"/>
        <v>124.4635193133047</v>
      </c>
      <c r="G13" s="18">
        <f t="shared" si="0"/>
        <v>87</v>
      </c>
      <c r="H13" s="43">
        <v>207</v>
      </c>
      <c r="I13" s="9">
        <f t="shared" si="1"/>
        <v>103.49999999999999</v>
      </c>
      <c r="J13" s="9">
        <f t="shared" si="4"/>
        <v>118.96551724137932</v>
      </c>
      <c r="K13" s="43">
        <v>246</v>
      </c>
      <c r="L13" s="19">
        <f>K13/C13*100</f>
        <v>123</v>
      </c>
      <c r="M13" s="37">
        <f t="shared" si="5"/>
        <v>118.84057971014492</v>
      </c>
    </row>
    <row r="14" spans="1:13" ht="37.5">
      <c r="A14" s="8" t="s">
        <v>33</v>
      </c>
      <c r="B14" s="19">
        <v>0</v>
      </c>
      <c r="C14" s="19"/>
      <c r="D14" s="9"/>
      <c r="E14" s="43"/>
      <c r="F14" s="9"/>
      <c r="G14" s="18"/>
      <c r="H14" s="43"/>
      <c r="I14" s="9"/>
      <c r="J14" s="9"/>
      <c r="K14" s="43"/>
      <c r="L14" s="19"/>
      <c r="M14" s="37"/>
    </row>
    <row r="15" spans="1:13" ht="37.5">
      <c r="A15" s="8" t="s">
        <v>34</v>
      </c>
      <c r="B15" s="19">
        <v>2528.3</v>
      </c>
      <c r="C15" s="19">
        <v>620</v>
      </c>
      <c r="D15" s="9">
        <f t="shared" si="2"/>
        <v>24.522406360004744</v>
      </c>
      <c r="E15" s="43">
        <v>453</v>
      </c>
      <c r="F15" s="9">
        <f t="shared" si="3"/>
        <v>17.9171775501325</v>
      </c>
      <c r="G15" s="18">
        <f t="shared" si="0"/>
        <v>73.06451612903226</v>
      </c>
      <c r="H15" s="43">
        <v>453</v>
      </c>
      <c r="I15" s="9">
        <f t="shared" si="1"/>
        <v>73.06451612903226</v>
      </c>
      <c r="J15" s="9">
        <f t="shared" si="4"/>
        <v>100</v>
      </c>
      <c r="K15" s="43">
        <v>453</v>
      </c>
      <c r="L15" s="19">
        <f>K15/C15*100</f>
        <v>73.06451612903226</v>
      </c>
      <c r="M15" s="37">
        <f t="shared" si="5"/>
        <v>100</v>
      </c>
    </row>
    <row r="16" spans="1:13" ht="18.75">
      <c r="A16" s="8" t="s">
        <v>35</v>
      </c>
      <c r="B16" s="19">
        <v>2174.6</v>
      </c>
      <c r="C16" s="19">
        <v>874</v>
      </c>
      <c r="D16" s="9">
        <f t="shared" si="2"/>
        <v>40.19129954934241</v>
      </c>
      <c r="E16" s="43">
        <v>1100</v>
      </c>
      <c r="F16" s="9">
        <f t="shared" si="3"/>
        <v>50.584015451117445</v>
      </c>
      <c r="G16" s="18">
        <f t="shared" si="0"/>
        <v>125.85812356979405</v>
      </c>
      <c r="H16" s="43">
        <v>1100</v>
      </c>
      <c r="I16" s="9">
        <f t="shared" si="1"/>
        <v>125.85812356979405</v>
      </c>
      <c r="J16" s="9">
        <f t="shared" si="4"/>
        <v>100</v>
      </c>
      <c r="K16" s="43">
        <v>1100</v>
      </c>
      <c r="L16" s="19">
        <f>K16/C16*100</f>
        <v>125.85812356979405</v>
      </c>
      <c r="M16" s="37">
        <f t="shared" si="5"/>
        <v>100</v>
      </c>
    </row>
    <row r="17" spans="1:13" ht="18.75">
      <c r="A17" s="8" t="s">
        <v>36</v>
      </c>
      <c r="B17" s="19"/>
      <c r="C17" s="19">
        <v>0</v>
      </c>
      <c r="D17" s="9"/>
      <c r="E17" s="43">
        <v>0</v>
      </c>
      <c r="F17" s="9"/>
      <c r="G17" s="18"/>
      <c r="H17" s="43">
        <v>0</v>
      </c>
      <c r="I17" s="9"/>
      <c r="J17" s="9"/>
      <c r="K17" s="43"/>
      <c r="L17" s="19"/>
      <c r="M17" s="37"/>
    </row>
    <row r="18" spans="1:13" ht="18.75">
      <c r="A18" s="8" t="s">
        <v>15</v>
      </c>
      <c r="B18" s="19">
        <f>B20+B21+B22+B23+B24</f>
        <v>258452.1</v>
      </c>
      <c r="C18" s="19">
        <f aca="true" t="shared" si="6" ref="C18:M18">C20+C21+C22+C23+C24</f>
        <v>303204.2</v>
      </c>
      <c r="D18" s="19">
        <f t="shared" si="6"/>
        <v>453.04686305468283</v>
      </c>
      <c r="E18" s="43">
        <f t="shared" si="6"/>
        <v>282642.89999999997</v>
      </c>
      <c r="F18" s="19">
        <f t="shared" si="6"/>
        <v>334.89523495136154</v>
      </c>
      <c r="G18" s="19">
        <f t="shared" si="6"/>
        <v>283.30681176335713</v>
      </c>
      <c r="H18" s="43">
        <f t="shared" si="6"/>
        <v>251946.2</v>
      </c>
      <c r="I18" s="19">
        <f t="shared" si="6"/>
        <v>242.10556769004052</v>
      </c>
      <c r="J18" s="19">
        <f t="shared" si="6"/>
        <v>242.51758775375785</v>
      </c>
      <c r="K18" s="43">
        <f t="shared" si="6"/>
        <v>241793.2</v>
      </c>
      <c r="L18" s="19">
        <f t="shared" si="6"/>
        <v>228.50854096342175</v>
      </c>
      <c r="M18" s="19" t="e">
        <f t="shared" si="6"/>
        <v>#DIV/0!</v>
      </c>
    </row>
    <row r="19" spans="1:13" ht="18.75">
      <c r="A19" s="8" t="s">
        <v>4</v>
      </c>
      <c r="B19" s="19"/>
      <c r="C19" s="19"/>
      <c r="D19" s="9"/>
      <c r="E19" s="43"/>
      <c r="F19" s="9"/>
      <c r="G19" s="18"/>
      <c r="H19" s="43"/>
      <c r="I19" s="9"/>
      <c r="J19" s="9"/>
      <c r="K19" s="43"/>
      <c r="L19" s="19"/>
      <c r="M19" s="37"/>
    </row>
    <row r="20" spans="1:13" ht="18.75">
      <c r="A20" s="8" t="s">
        <v>2</v>
      </c>
      <c r="B20" s="19">
        <v>73632.8</v>
      </c>
      <c r="C20" s="19">
        <v>90970.3</v>
      </c>
      <c r="D20" s="9">
        <f t="shared" si="2"/>
        <v>123.54589259134517</v>
      </c>
      <c r="E20" s="43">
        <v>95538.2</v>
      </c>
      <c r="F20" s="9">
        <f t="shared" si="3"/>
        <v>129.74951380363098</v>
      </c>
      <c r="G20" s="18">
        <f t="shared" si="0"/>
        <v>105.02130915254759</v>
      </c>
      <c r="H20" s="43">
        <v>98771.6</v>
      </c>
      <c r="I20" s="9">
        <f t="shared" si="1"/>
        <v>108.57565601080792</v>
      </c>
      <c r="J20" s="9">
        <f t="shared" si="4"/>
        <v>103.38440540014362</v>
      </c>
      <c r="K20" s="43">
        <v>90127.9</v>
      </c>
      <c r="L20" s="19">
        <f>K20/C20*100</f>
        <v>99.07398348691825</v>
      </c>
      <c r="M20" s="37">
        <f t="shared" si="5"/>
        <v>91.2488002624236</v>
      </c>
    </row>
    <row r="21" spans="1:13" ht="18.75">
      <c r="A21" s="8" t="s">
        <v>16</v>
      </c>
      <c r="B21" s="19">
        <v>109205</v>
      </c>
      <c r="C21" s="19">
        <v>121485.8</v>
      </c>
      <c r="D21" s="9">
        <f t="shared" si="2"/>
        <v>111.24563893594616</v>
      </c>
      <c r="E21" s="43">
        <v>126038.1</v>
      </c>
      <c r="F21" s="9">
        <f t="shared" si="3"/>
        <v>115.41422096057875</v>
      </c>
      <c r="G21" s="18">
        <f t="shared" si="0"/>
        <v>103.74718691402617</v>
      </c>
      <c r="H21" s="43">
        <v>132425.1</v>
      </c>
      <c r="I21" s="9">
        <f t="shared" si="1"/>
        <v>109.00459148311985</v>
      </c>
      <c r="J21" s="9">
        <f t="shared" si="4"/>
        <v>105.06751529894531</v>
      </c>
      <c r="K21" s="43">
        <v>138866.6</v>
      </c>
      <c r="L21" s="19">
        <f>K21/C21*100</f>
        <v>114.30685726233025</v>
      </c>
      <c r="M21" s="37">
        <f t="shared" si="5"/>
        <v>104.86425911704049</v>
      </c>
    </row>
    <row r="22" spans="1:13" ht="18.75">
      <c r="A22" s="8" t="s">
        <v>17</v>
      </c>
      <c r="B22" s="19">
        <v>69801.2</v>
      </c>
      <c r="C22" s="19">
        <v>84604.4</v>
      </c>
      <c r="D22" s="9">
        <f t="shared" si="2"/>
        <v>121.20765832106038</v>
      </c>
      <c r="E22" s="43">
        <v>60910.3</v>
      </c>
      <c r="F22" s="9">
        <f t="shared" si="3"/>
        <v>87.26253989902753</v>
      </c>
      <c r="G22" s="18">
        <f t="shared" si="0"/>
        <v>71.99424616213814</v>
      </c>
      <c r="H22" s="43">
        <v>20749.5</v>
      </c>
      <c r="I22" s="9">
        <f t="shared" si="1"/>
        <v>24.52532019611273</v>
      </c>
      <c r="J22" s="9">
        <f t="shared" si="4"/>
        <v>34.065667054668914</v>
      </c>
      <c r="K22" s="43">
        <v>12798.7</v>
      </c>
      <c r="L22" s="19">
        <f>K22/C22*100</f>
        <v>15.12770021417326</v>
      </c>
      <c r="M22" s="37">
        <f t="shared" si="5"/>
        <v>61.68196824019856</v>
      </c>
    </row>
    <row r="23" spans="1:13" ht="18.75">
      <c r="A23" s="8" t="s">
        <v>18</v>
      </c>
      <c r="B23" s="19">
        <v>6330.6</v>
      </c>
      <c r="C23" s="19">
        <v>6143.7</v>
      </c>
      <c r="D23" s="9">
        <f t="shared" si="2"/>
        <v>97.04767320633114</v>
      </c>
      <c r="E23" s="43">
        <v>156.3</v>
      </c>
      <c r="F23" s="9">
        <f t="shared" si="3"/>
        <v>2.4689602881243484</v>
      </c>
      <c r="G23" s="18">
        <f t="shared" si="0"/>
        <v>2.5440695346452467</v>
      </c>
      <c r="H23" s="43">
        <v>0</v>
      </c>
      <c r="I23" s="9">
        <f t="shared" si="1"/>
        <v>0</v>
      </c>
      <c r="J23" s="9">
        <f t="shared" si="4"/>
        <v>0</v>
      </c>
      <c r="K23" s="43">
        <v>0</v>
      </c>
      <c r="L23" s="19">
        <f>K23/C23*100</f>
        <v>0</v>
      </c>
      <c r="M23" s="37" t="e">
        <f t="shared" si="5"/>
        <v>#DIV/0!</v>
      </c>
    </row>
    <row r="24" spans="1:13" ht="18.75">
      <c r="A24" s="8" t="s">
        <v>24</v>
      </c>
      <c r="B24" s="19">
        <v>-517.5</v>
      </c>
      <c r="C24" s="19"/>
      <c r="D24" s="9">
        <f t="shared" si="2"/>
        <v>0</v>
      </c>
      <c r="E24" s="43"/>
      <c r="F24" s="9">
        <f t="shared" si="3"/>
        <v>0</v>
      </c>
      <c r="G24" s="18"/>
      <c r="H24" s="43"/>
      <c r="I24" s="9"/>
      <c r="J24" s="9"/>
      <c r="K24" s="43"/>
      <c r="L24" s="19"/>
      <c r="M24" s="37"/>
    </row>
    <row r="25" spans="1:13" s="6" customFormat="1" ht="18.75">
      <c r="A25" s="5" t="s">
        <v>3</v>
      </c>
      <c r="B25" s="9">
        <f>B27+B37+B38+B43+B48+B49+B55+B58+B60+B65+B68+B69+B73</f>
        <v>393777</v>
      </c>
      <c r="C25" s="9">
        <f>C27+C37+C38+C43+C48+C49+C55+C58+C60+C65+C68+C69+C73</f>
        <v>466943.4</v>
      </c>
      <c r="D25" s="9">
        <f t="shared" si="2"/>
        <v>118.58066875414256</v>
      </c>
      <c r="E25" s="42">
        <f>E27+E37+E38+E43+E48+E49+E55+E58+E60+E65+E68+E69+E73+E36</f>
        <v>451574.89999999997</v>
      </c>
      <c r="F25" s="9">
        <f t="shared" si="3"/>
        <v>114.67782526658488</v>
      </c>
      <c r="G25" s="18">
        <f t="shared" si="0"/>
        <v>96.70870173986825</v>
      </c>
      <c r="H25" s="42">
        <f>H27+H37+H38+H43+H48+H49+H55+H58+H60+H65+H68+H69+H73+H36</f>
        <v>429876.1999999999</v>
      </c>
      <c r="I25" s="9">
        <f t="shared" si="1"/>
        <v>92.06173596200308</v>
      </c>
      <c r="J25" s="9">
        <f t="shared" si="4"/>
        <v>95.19488350658992</v>
      </c>
      <c r="K25" s="42">
        <f>K27+K37+K38+K43+K48+K49+K55+K58+K60+K65+K68+K69+K73+K36</f>
        <v>431250.19999999995</v>
      </c>
      <c r="L25" s="19">
        <f>K25/C25*100</f>
        <v>92.35599004076296</v>
      </c>
      <c r="M25" s="37">
        <f t="shared" si="5"/>
        <v>100.31962690653728</v>
      </c>
    </row>
    <row r="26" spans="1:13" ht="18.75">
      <c r="A26" s="7" t="s">
        <v>4</v>
      </c>
      <c r="B26" s="19"/>
      <c r="C26" s="19"/>
      <c r="D26" s="9"/>
      <c r="E26" s="43"/>
      <c r="F26" s="9"/>
      <c r="G26" s="18"/>
      <c r="H26" s="43"/>
      <c r="I26" s="9"/>
      <c r="J26" s="9"/>
      <c r="K26" s="43"/>
      <c r="L26" s="19"/>
      <c r="M26" s="37"/>
    </row>
    <row r="27" spans="1:13" ht="18.75">
      <c r="A27" s="8" t="s">
        <v>5</v>
      </c>
      <c r="B27" s="19">
        <f>SUM(B28:B35)</f>
        <v>59534.5</v>
      </c>
      <c r="C27" s="19">
        <f>SUM(C28:C35)</f>
        <v>81827.8</v>
      </c>
      <c r="D27" s="9">
        <f t="shared" si="2"/>
        <v>137.44601869504237</v>
      </c>
      <c r="E27" s="43">
        <f>SUM(E28:E35)</f>
        <v>98780.9</v>
      </c>
      <c r="F27" s="9">
        <f t="shared" si="3"/>
        <v>165.92211238861498</v>
      </c>
      <c r="G27" s="18">
        <f t="shared" si="0"/>
        <v>120.71802003720006</v>
      </c>
      <c r="H27" s="43">
        <f>SUM(H28:H35)</f>
        <v>100749.90000000001</v>
      </c>
      <c r="I27" s="9">
        <f t="shared" si="1"/>
        <v>123.12429272203336</v>
      </c>
      <c r="J27" s="9">
        <f t="shared" si="4"/>
        <v>101.99330032425297</v>
      </c>
      <c r="K27" s="43">
        <f>SUM(K28:K35)</f>
        <v>102612.3</v>
      </c>
      <c r="L27" s="19">
        <f aca="true" t="shared" si="7" ref="L27:L34">K27/C27*100</f>
        <v>125.40029183236014</v>
      </c>
      <c r="M27" s="37">
        <f t="shared" si="5"/>
        <v>101.84853781492586</v>
      </c>
    </row>
    <row r="28" spans="1:13" ht="47.25">
      <c r="A28" s="27" t="s">
        <v>44</v>
      </c>
      <c r="B28" s="19">
        <v>2347.6</v>
      </c>
      <c r="C28" s="19">
        <v>2757</v>
      </c>
      <c r="D28" s="9">
        <f t="shared" si="2"/>
        <v>117.43908672687</v>
      </c>
      <c r="E28" s="43">
        <v>3000</v>
      </c>
      <c r="F28" s="9">
        <f t="shared" si="3"/>
        <v>127.79008348952121</v>
      </c>
      <c r="G28" s="18">
        <f t="shared" si="0"/>
        <v>108.8139281828074</v>
      </c>
      <c r="H28" s="43">
        <v>3000</v>
      </c>
      <c r="I28" s="9">
        <f t="shared" si="1"/>
        <v>108.8139281828074</v>
      </c>
      <c r="J28" s="9">
        <f t="shared" si="4"/>
        <v>100</v>
      </c>
      <c r="K28" s="43">
        <v>3000</v>
      </c>
      <c r="L28" s="19">
        <f t="shared" si="7"/>
        <v>108.8139281828074</v>
      </c>
      <c r="M28" s="37">
        <f t="shared" si="5"/>
        <v>100</v>
      </c>
    </row>
    <row r="29" spans="1:13" ht="60">
      <c r="A29" s="28" t="s">
        <v>38</v>
      </c>
      <c r="B29" s="19">
        <v>3349.4</v>
      </c>
      <c r="C29" s="19">
        <v>3577.5</v>
      </c>
      <c r="D29" s="9">
        <f t="shared" si="2"/>
        <v>106.81017495670866</v>
      </c>
      <c r="E29" s="43">
        <v>3355.2</v>
      </c>
      <c r="F29" s="9">
        <f t="shared" si="3"/>
        <v>100.1731653430465</v>
      </c>
      <c r="G29" s="18">
        <f t="shared" si="0"/>
        <v>93.78616352201257</v>
      </c>
      <c r="H29" s="43">
        <v>3355.2</v>
      </c>
      <c r="I29" s="9">
        <f t="shared" si="1"/>
        <v>93.78616352201257</v>
      </c>
      <c r="J29" s="9">
        <f t="shared" si="4"/>
        <v>100</v>
      </c>
      <c r="K29" s="43">
        <v>3255.2</v>
      </c>
      <c r="L29" s="19">
        <f t="shared" si="7"/>
        <v>90.99091544374562</v>
      </c>
      <c r="M29" s="37">
        <f t="shared" si="5"/>
        <v>97.01955174058179</v>
      </c>
    </row>
    <row r="30" spans="1:13" ht="60">
      <c r="A30" s="28" t="s">
        <v>39</v>
      </c>
      <c r="B30" s="19">
        <v>29356</v>
      </c>
      <c r="C30" s="19">
        <v>42168.8</v>
      </c>
      <c r="D30" s="9">
        <f t="shared" si="2"/>
        <v>143.64627333424173</v>
      </c>
      <c r="E30" s="43">
        <v>60901.7</v>
      </c>
      <c r="F30" s="9">
        <f t="shared" si="3"/>
        <v>207.4591224962529</v>
      </c>
      <c r="G30" s="18">
        <f t="shared" si="0"/>
        <v>144.4236022841532</v>
      </c>
      <c r="H30" s="43">
        <v>63075.6</v>
      </c>
      <c r="I30" s="9">
        <f t="shared" si="1"/>
        <v>149.5788355371744</v>
      </c>
      <c r="J30" s="9">
        <f t="shared" si="4"/>
        <v>103.56952268984281</v>
      </c>
      <c r="K30" s="43">
        <v>64218.1</v>
      </c>
      <c r="L30" s="19">
        <f t="shared" si="7"/>
        <v>152.28818462939424</v>
      </c>
      <c r="M30" s="37">
        <f t="shared" si="5"/>
        <v>101.81131848131449</v>
      </c>
    </row>
    <row r="31" spans="1:13" ht="18.75">
      <c r="A31" s="28" t="s">
        <v>40</v>
      </c>
      <c r="B31" s="19">
        <v>5.1</v>
      </c>
      <c r="C31" s="19">
        <v>15.5</v>
      </c>
      <c r="D31" s="9">
        <f t="shared" si="2"/>
        <v>303.921568627451</v>
      </c>
      <c r="E31" s="43">
        <v>0.4</v>
      </c>
      <c r="F31" s="9">
        <f t="shared" si="3"/>
        <v>7.843137254901962</v>
      </c>
      <c r="G31" s="18">
        <f t="shared" si="0"/>
        <v>2.5806451612903225</v>
      </c>
      <c r="H31" s="43">
        <v>0.5</v>
      </c>
      <c r="I31" s="9">
        <f t="shared" si="1"/>
        <v>3.225806451612903</v>
      </c>
      <c r="J31" s="9">
        <f t="shared" si="4"/>
        <v>125</v>
      </c>
      <c r="K31" s="43">
        <v>0.4</v>
      </c>
      <c r="L31" s="19">
        <f t="shared" si="7"/>
        <v>2.5806451612903225</v>
      </c>
      <c r="M31" s="37">
        <f t="shared" si="5"/>
        <v>80</v>
      </c>
    </row>
    <row r="32" spans="1:13" ht="45">
      <c r="A32" s="28" t="s">
        <v>41</v>
      </c>
      <c r="B32" s="19">
        <v>7106.4</v>
      </c>
      <c r="C32" s="19">
        <v>8993.6</v>
      </c>
      <c r="D32" s="9">
        <f t="shared" si="2"/>
        <v>126.55634357762018</v>
      </c>
      <c r="E32" s="43">
        <v>8667.3</v>
      </c>
      <c r="F32" s="9">
        <f t="shared" si="3"/>
        <v>121.96470786896319</v>
      </c>
      <c r="G32" s="18">
        <f t="shared" si="0"/>
        <v>96.37186443693292</v>
      </c>
      <c r="H32" s="43">
        <v>8667.3</v>
      </c>
      <c r="I32" s="9">
        <f t="shared" si="1"/>
        <v>96.37186443693292</v>
      </c>
      <c r="J32" s="9">
        <f t="shared" si="4"/>
        <v>100</v>
      </c>
      <c r="K32" s="43">
        <v>8687.3</v>
      </c>
      <c r="L32" s="19">
        <f t="shared" si="7"/>
        <v>96.59424479629958</v>
      </c>
      <c r="M32" s="37">
        <f t="shared" si="5"/>
        <v>100.23075236809618</v>
      </c>
    </row>
    <row r="33" spans="1:13" ht="18.75">
      <c r="A33" s="28" t="s">
        <v>83</v>
      </c>
      <c r="B33" s="19">
        <v>0</v>
      </c>
      <c r="C33" s="19">
        <v>2410</v>
      </c>
      <c r="D33" s="9"/>
      <c r="E33" s="43">
        <v>0</v>
      </c>
      <c r="F33" s="9" t="e">
        <f t="shared" si="3"/>
        <v>#DIV/0!</v>
      </c>
      <c r="G33" s="18">
        <f t="shared" si="0"/>
        <v>0</v>
      </c>
      <c r="H33" s="43"/>
      <c r="I33" s="9"/>
      <c r="J33" s="9"/>
      <c r="K33" s="43"/>
      <c r="L33" s="19"/>
      <c r="M33" s="37"/>
    </row>
    <row r="34" spans="1:13" ht="18.75">
      <c r="A34" s="28" t="s">
        <v>43</v>
      </c>
      <c r="B34" s="19"/>
      <c r="C34" s="19">
        <v>1910.1</v>
      </c>
      <c r="D34" s="9"/>
      <c r="E34" s="43">
        <v>2000</v>
      </c>
      <c r="F34" s="9"/>
      <c r="G34" s="18">
        <f t="shared" si="0"/>
        <v>104.7065598659756</v>
      </c>
      <c r="H34" s="43">
        <v>2000</v>
      </c>
      <c r="I34" s="9">
        <f t="shared" si="1"/>
        <v>104.7065598659756</v>
      </c>
      <c r="J34" s="9">
        <f t="shared" si="4"/>
        <v>100</v>
      </c>
      <c r="K34" s="43">
        <v>2000</v>
      </c>
      <c r="L34" s="19">
        <f t="shared" si="7"/>
        <v>104.7065598659756</v>
      </c>
      <c r="M34" s="37">
        <f t="shared" si="5"/>
        <v>100</v>
      </c>
    </row>
    <row r="35" spans="1:13" ht="18.75">
      <c r="A35" s="28" t="s">
        <v>42</v>
      </c>
      <c r="B35" s="19">
        <v>17370</v>
      </c>
      <c r="C35" s="19">
        <v>19995.3</v>
      </c>
      <c r="D35" s="9">
        <f t="shared" si="2"/>
        <v>115.1139896373057</v>
      </c>
      <c r="E35" s="43">
        <v>20856.3</v>
      </c>
      <c r="F35" s="9">
        <f t="shared" si="3"/>
        <v>120.07081174438687</v>
      </c>
      <c r="G35" s="18">
        <f t="shared" si="0"/>
        <v>104.3060119127995</v>
      </c>
      <c r="H35" s="43">
        <v>20651.3</v>
      </c>
      <c r="I35" s="9">
        <f t="shared" si="1"/>
        <v>103.28077098118058</v>
      </c>
      <c r="J35" s="9">
        <f t="shared" si="4"/>
        <v>99.01708356707566</v>
      </c>
      <c r="K35" s="43">
        <v>21451.3</v>
      </c>
      <c r="L35" s="19">
        <f>K35/C35*100</f>
        <v>107.2817112021325</v>
      </c>
      <c r="M35" s="37">
        <f t="shared" si="5"/>
        <v>103.87384813546848</v>
      </c>
    </row>
    <row r="36" spans="1:13" ht="18.75">
      <c r="A36" s="8" t="s">
        <v>12</v>
      </c>
      <c r="B36" s="19">
        <v>0</v>
      </c>
      <c r="C36" s="19">
        <v>0</v>
      </c>
      <c r="D36" s="9"/>
      <c r="E36" s="43">
        <v>332.5</v>
      </c>
      <c r="F36" s="9"/>
      <c r="G36" s="18"/>
      <c r="H36" s="43">
        <v>347.3</v>
      </c>
      <c r="I36" s="9"/>
      <c r="J36" s="9">
        <f t="shared" si="4"/>
        <v>104.45112781954889</v>
      </c>
      <c r="K36" s="43">
        <v>359.5</v>
      </c>
      <c r="L36" s="19"/>
      <c r="M36" s="37">
        <f t="shared" si="5"/>
        <v>103.51281312985891</v>
      </c>
    </row>
    <row r="37" spans="1:13" ht="41.25" customHeight="1">
      <c r="A37" s="8" t="s">
        <v>13</v>
      </c>
      <c r="B37" s="19">
        <v>26</v>
      </c>
      <c r="C37" s="19">
        <v>150</v>
      </c>
      <c r="D37" s="9">
        <f t="shared" si="2"/>
        <v>576.9230769230769</v>
      </c>
      <c r="E37" s="43">
        <v>642.5</v>
      </c>
      <c r="F37" s="9">
        <f t="shared" si="3"/>
        <v>2471.153846153846</v>
      </c>
      <c r="G37" s="18">
        <f t="shared" si="0"/>
        <v>428.3333333333333</v>
      </c>
      <c r="H37" s="43">
        <v>605</v>
      </c>
      <c r="I37" s="9">
        <f t="shared" si="1"/>
        <v>403.3333333333333</v>
      </c>
      <c r="J37" s="9">
        <f t="shared" si="4"/>
        <v>94.16342412451361</v>
      </c>
      <c r="K37" s="43">
        <v>605</v>
      </c>
      <c r="L37" s="19">
        <f>K37/C37*100</f>
        <v>403.3333333333333</v>
      </c>
      <c r="M37" s="37">
        <f t="shared" si="5"/>
        <v>100</v>
      </c>
    </row>
    <row r="38" spans="1:13" ht="18" customHeight="1">
      <c r="A38" s="8" t="s">
        <v>6</v>
      </c>
      <c r="B38" s="19">
        <f>SUM(B39:B42)</f>
        <v>40628.7</v>
      </c>
      <c r="C38" s="19">
        <f>SUM(C39:C42)</f>
        <v>63273</v>
      </c>
      <c r="D38" s="9">
        <f t="shared" si="2"/>
        <v>155.73473923605727</v>
      </c>
      <c r="E38" s="43">
        <f>SUM(E39:E42)</f>
        <v>12117.800000000001</v>
      </c>
      <c r="F38" s="9">
        <f t="shared" si="3"/>
        <v>29.825714334940578</v>
      </c>
      <c r="G38" s="18">
        <f t="shared" si="0"/>
        <v>19.151612852243456</v>
      </c>
      <c r="H38" s="43">
        <f>SUM(H39:H42)</f>
        <v>12641.9</v>
      </c>
      <c r="I38" s="9">
        <f t="shared" si="1"/>
        <v>19.979928247435712</v>
      </c>
      <c r="J38" s="9">
        <f t="shared" si="4"/>
        <v>104.32504249946359</v>
      </c>
      <c r="K38" s="43">
        <f>SUM(K39:K42)</f>
        <v>10915.9</v>
      </c>
      <c r="L38" s="19">
        <f>K38/C38*100</f>
        <v>17.252066442242345</v>
      </c>
      <c r="M38" s="37">
        <f t="shared" si="5"/>
        <v>86.3469889810867</v>
      </c>
    </row>
    <row r="39" spans="1:13" ht="18" customHeight="1">
      <c r="A39" s="29" t="s">
        <v>45</v>
      </c>
      <c r="B39" s="19">
        <v>0</v>
      </c>
      <c r="C39" s="19">
        <v>0</v>
      </c>
      <c r="D39" s="9"/>
      <c r="E39" s="43">
        <v>0</v>
      </c>
      <c r="F39" s="9"/>
      <c r="G39" s="18"/>
      <c r="H39" s="43">
        <v>0</v>
      </c>
      <c r="I39" s="9"/>
      <c r="J39" s="9"/>
      <c r="K39" s="43"/>
      <c r="L39" s="19"/>
      <c r="M39" s="37"/>
    </row>
    <row r="40" spans="1:13" ht="18" customHeight="1">
      <c r="A40" s="29" t="s">
        <v>69</v>
      </c>
      <c r="B40" s="19">
        <v>3995.9</v>
      </c>
      <c r="C40" s="19">
        <v>3996</v>
      </c>
      <c r="D40" s="9">
        <f t="shared" si="2"/>
        <v>100.00250256512926</v>
      </c>
      <c r="E40" s="43">
        <v>2072.8</v>
      </c>
      <c r="F40" s="9">
        <f t="shared" si="3"/>
        <v>51.873169999249235</v>
      </c>
      <c r="G40" s="18"/>
      <c r="H40" s="43">
        <v>2072.8</v>
      </c>
      <c r="I40" s="9"/>
      <c r="J40" s="9">
        <f t="shared" si="4"/>
        <v>100</v>
      </c>
      <c r="K40" s="43">
        <v>2072.8</v>
      </c>
      <c r="L40" s="19"/>
      <c r="M40" s="37">
        <f t="shared" si="5"/>
        <v>100</v>
      </c>
    </row>
    <row r="41" spans="1:13" ht="18" customHeight="1">
      <c r="A41" s="28" t="s">
        <v>46</v>
      </c>
      <c r="B41" s="19">
        <v>35786.1</v>
      </c>
      <c r="C41" s="19">
        <v>58329.6</v>
      </c>
      <c r="D41" s="9">
        <f t="shared" si="2"/>
        <v>162.99512939381492</v>
      </c>
      <c r="E41" s="43">
        <v>9097.6</v>
      </c>
      <c r="F41" s="9">
        <f t="shared" si="3"/>
        <v>25.422161118423077</v>
      </c>
      <c r="G41" s="18">
        <f t="shared" si="0"/>
        <v>15.596883914856265</v>
      </c>
      <c r="H41" s="43">
        <v>9621.7</v>
      </c>
      <c r="I41" s="9">
        <f t="shared" si="1"/>
        <v>16.495398562650866</v>
      </c>
      <c r="J41" s="9">
        <f t="shared" si="4"/>
        <v>105.76086000703482</v>
      </c>
      <c r="K41" s="43">
        <v>7895.7</v>
      </c>
      <c r="L41" s="19">
        <f aca="true" t="shared" si="8" ref="L41:L66">K41/C41*100</f>
        <v>13.536352040816327</v>
      </c>
      <c r="M41" s="37">
        <f t="shared" si="5"/>
        <v>82.06138208424706</v>
      </c>
    </row>
    <row r="42" spans="1:13" ht="31.5" customHeight="1">
      <c r="A42" s="30" t="s">
        <v>47</v>
      </c>
      <c r="B42" s="19">
        <v>846.7</v>
      </c>
      <c r="C42" s="19">
        <v>947.4</v>
      </c>
      <c r="D42" s="9">
        <f t="shared" si="2"/>
        <v>111.89323254989961</v>
      </c>
      <c r="E42" s="43">
        <v>947.4</v>
      </c>
      <c r="F42" s="9">
        <f t="shared" si="3"/>
        <v>111.89323254989961</v>
      </c>
      <c r="G42" s="18">
        <f t="shared" si="0"/>
        <v>100</v>
      </c>
      <c r="H42" s="43">
        <v>947.4</v>
      </c>
      <c r="I42" s="9">
        <f t="shared" si="1"/>
        <v>100</v>
      </c>
      <c r="J42" s="9">
        <f t="shared" si="4"/>
        <v>100</v>
      </c>
      <c r="K42" s="43">
        <v>947.4</v>
      </c>
      <c r="L42" s="19">
        <f t="shared" si="8"/>
        <v>100</v>
      </c>
      <c r="M42" s="37">
        <f t="shared" si="5"/>
        <v>100</v>
      </c>
    </row>
    <row r="43" spans="1:13" ht="18.75">
      <c r="A43" s="8" t="s">
        <v>7</v>
      </c>
      <c r="B43" s="19">
        <f>SUM(B44:B47)</f>
        <v>19173</v>
      </c>
      <c r="C43" s="19">
        <f>SUM(C44:C47)</f>
        <v>14366.900000000001</v>
      </c>
      <c r="D43" s="9">
        <f t="shared" si="2"/>
        <v>74.93297866791843</v>
      </c>
      <c r="E43" s="43">
        <f>SUM(E44:E47)</f>
        <v>18216.2</v>
      </c>
      <c r="F43" s="9">
        <f t="shared" si="3"/>
        <v>95.0096489855526</v>
      </c>
      <c r="G43" s="18">
        <f t="shared" si="0"/>
        <v>126.7928363112432</v>
      </c>
      <c r="H43" s="43">
        <f>SUM(H44:H47)</f>
        <v>11969.8</v>
      </c>
      <c r="I43" s="9">
        <f t="shared" si="1"/>
        <v>83.31512017206217</v>
      </c>
      <c r="J43" s="9">
        <f t="shared" si="4"/>
        <v>65.70964306496415</v>
      </c>
      <c r="K43" s="43">
        <f>SUM(K44:K47)</f>
        <v>11032.7</v>
      </c>
      <c r="L43" s="19">
        <f t="shared" si="8"/>
        <v>76.79248828905331</v>
      </c>
      <c r="M43" s="37">
        <f t="shared" si="5"/>
        <v>92.17113067887517</v>
      </c>
    </row>
    <row r="44" spans="1:13" ht="18.75">
      <c r="A44" s="30" t="s">
        <v>48</v>
      </c>
      <c r="B44" s="19">
        <v>8831.7</v>
      </c>
      <c r="C44" s="19">
        <v>675</v>
      </c>
      <c r="D44" s="9">
        <f t="shared" si="2"/>
        <v>7.642922653622744</v>
      </c>
      <c r="E44" s="43">
        <v>700</v>
      </c>
      <c r="F44" s="9">
        <f t="shared" si="3"/>
        <v>7.92599386301618</v>
      </c>
      <c r="G44" s="18">
        <f t="shared" si="0"/>
        <v>103.7037037037037</v>
      </c>
      <c r="H44" s="43">
        <v>700</v>
      </c>
      <c r="I44" s="9">
        <f t="shared" si="1"/>
        <v>103.7037037037037</v>
      </c>
      <c r="J44" s="9">
        <f t="shared" si="4"/>
        <v>100</v>
      </c>
      <c r="K44" s="43">
        <v>700</v>
      </c>
      <c r="L44" s="19">
        <f t="shared" si="8"/>
        <v>103.7037037037037</v>
      </c>
      <c r="M44" s="37">
        <f t="shared" si="5"/>
        <v>100</v>
      </c>
    </row>
    <row r="45" spans="1:13" ht="18.75">
      <c r="A45" s="30" t="s">
        <v>50</v>
      </c>
      <c r="B45" s="19">
        <v>6609.5</v>
      </c>
      <c r="C45" s="19">
        <v>3473.8</v>
      </c>
      <c r="D45" s="9">
        <f t="shared" si="2"/>
        <v>52.55768212421514</v>
      </c>
      <c r="E45" s="43">
        <v>8817.1</v>
      </c>
      <c r="F45" s="9">
        <f t="shared" si="3"/>
        <v>133.40040850291248</v>
      </c>
      <c r="G45" s="18">
        <f t="shared" si="0"/>
        <v>253.81714548908977</v>
      </c>
      <c r="H45" s="43">
        <v>7565.1</v>
      </c>
      <c r="I45" s="9">
        <f t="shared" si="1"/>
        <v>217.77592262076112</v>
      </c>
      <c r="J45" s="9">
        <f t="shared" si="4"/>
        <v>85.80031983305169</v>
      </c>
      <c r="K45" s="43">
        <v>6939.7</v>
      </c>
      <c r="L45" s="19">
        <f t="shared" si="8"/>
        <v>199.7725833381311</v>
      </c>
      <c r="M45" s="37">
        <f t="shared" si="5"/>
        <v>91.73309011116838</v>
      </c>
    </row>
    <row r="46" spans="1:13" ht="21" customHeight="1">
      <c r="A46" s="8" t="s">
        <v>49</v>
      </c>
      <c r="B46" s="19">
        <v>896.4</v>
      </c>
      <c r="C46" s="19">
        <v>924.9</v>
      </c>
      <c r="D46" s="9">
        <f t="shared" si="2"/>
        <v>103.17938420348058</v>
      </c>
      <c r="E46" s="43">
        <v>5901.8</v>
      </c>
      <c r="F46" s="9">
        <f t="shared" si="3"/>
        <v>658.38911200357</v>
      </c>
      <c r="G46" s="18">
        <f t="shared" si="0"/>
        <v>638.1014163693374</v>
      </c>
      <c r="H46" s="43">
        <v>3104.7</v>
      </c>
      <c r="I46" s="9">
        <f t="shared" si="1"/>
        <v>335.6795329224781</v>
      </c>
      <c r="J46" s="9">
        <f t="shared" si="4"/>
        <v>52.60598461486325</v>
      </c>
      <c r="K46" s="43">
        <v>2793</v>
      </c>
      <c r="L46" s="19">
        <f t="shared" si="8"/>
        <v>301.9785922802465</v>
      </c>
      <c r="M46" s="37">
        <f t="shared" si="5"/>
        <v>89.96038264566624</v>
      </c>
    </row>
    <row r="47" spans="1:13" ht="30.75" customHeight="1">
      <c r="A47" s="35" t="s">
        <v>71</v>
      </c>
      <c r="B47" s="19">
        <v>2835.4</v>
      </c>
      <c r="C47" s="19">
        <v>9293.2</v>
      </c>
      <c r="D47" s="9">
        <f t="shared" si="2"/>
        <v>327.7562248712704</v>
      </c>
      <c r="E47" s="43">
        <v>2797.3</v>
      </c>
      <c r="F47" s="9">
        <f t="shared" si="3"/>
        <v>98.65627424701982</v>
      </c>
      <c r="G47" s="18">
        <f t="shared" si="0"/>
        <v>30.10050359402574</v>
      </c>
      <c r="H47" s="43">
        <v>600</v>
      </c>
      <c r="I47" s="9">
        <f t="shared" si="1"/>
        <v>6.456333663323719</v>
      </c>
      <c r="J47" s="9"/>
      <c r="K47" s="43">
        <v>600</v>
      </c>
      <c r="L47" s="19">
        <f t="shared" si="8"/>
        <v>6.456333663323719</v>
      </c>
      <c r="M47" s="37"/>
    </row>
    <row r="48" spans="1:13" ht="21" customHeight="1">
      <c r="A48" s="8" t="s">
        <v>8</v>
      </c>
      <c r="B48" s="19">
        <v>372.9</v>
      </c>
      <c r="C48" s="19">
        <v>166.2</v>
      </c>
      <c r="D48" s="9">
        <f t="shared" si="2"/>
        <v>44.56958970233306</v>
      </c>
      <c r="E48" s="43">
        <v>7174.9</v>
      </c>
      <c r="F48" s="9">
        <f t="shared" si="3"/>
        <v>1924.0815231965673</v>
      </c>
      <c r="G48" s="18">
        <f t="shared" si="0"/>
        <v>4317.027677496992</v>
      </c>
      <c r="H48" s="43">
        <v>8221.7</v>
      </c>
      <c r="I48" s="9">
        <f t="shared" si="1"/>
        <v>4946.871239470518</v>
      </c>
      <c r="J48" s="9">
        <f t="shared" si="4"/>
        <v>114.58975037979624</v>
      </c>
      <c r="K48" s="43">
        <v>440.7</v>
      </c>
      <c r="L48" s="19">
        <f t="shared" si="8"/>
        <v>265.1624548736462</v>
      </c>
      <c r="M48" s="37">
        <f t="shared" si="5"/>
        <v>5.360205310337277</v>
      </c>
    </row>
    <row r="49" spans="1:13" ht="18.75">
      <c r="A49" s="8" t="s">
        <v>9</v>
      </c>
      <c r="B49" s="19">
        <f>SUM(B50:B54)</f>
        <v>195819.69999999998</v>
      </c>
      <c r="C49" s="19">
        <f>SUM(C50:C54)</f>
        <v>208307.4</v>
      </c>
      <c r="D49" s="9">
        <f t="shared" si="2"/>
        <v>106.3771418299589</v>
      </c>
      <c r="E49" s="43">
        <f>SUM(E50:E54)</f>
        <v>233042.09999999998</v>
      </c>
      <c r="F49" s="9">
        <f t="shared" si="3"/>
        <v>119.00850629431052</v>
      </c>
      <c r="G49" s="18">
        <f t="shared" si="0"/>
        <v>111.87413409221179</v>
      </c>
      <c r="H49" s="43">
        <f>SUM(H50:H54)</f>
        <v>223384.8</v>
      </c>
      <c r="I49" s="9">
        <f t="shared" si="1"/>
        <v>107.23805299283656</v>
      </c>
      <c r="J49" s="9">
        <f t="shared" si="4"/>
        <v>95.85598481991022</v>
      </c>
      <c r="K49" s="43">
        <f>SUM(K50:K54)</f>
        <v>228524.09999999998</v>
      </c>
      <c r="L49" s="19">
        <f t="shared" si="8"/>
        <v>109.70522410629675</v>
      </c>
      <c r="M49" s="37">
        <f t="shared" si="5"/>
        <v>102.30064892508352</v>
      </c>
    </row>
    <row r="50" spans="1:13" ht="18.75">
      <c r="A50" s="28" t="s">
        <v>51</v>
      </c>
      <c r="B50" s="19">
        <v>45614</v>
      </c>
      <c r="C50" s="19">
        <v>49699.5</v>
      </c>
      <c r="D50" s="9">
        <f t="shared" si="2"/>
        <v>108.9566799666769</v>
      </c>
      <c r="E50" s="43">
        <v>64261.2</v>
      </c>
      <c r="F50" s="9">
        <f t="shared" si="3"/>
        <v>140.88043144648572</v>
      </c>
      <c r="G50" s="18">
        <f t="shared" si="0"/>
        <v>129.29948993450637</v>
      </c>
      <c r="H50" s="43">
        <v>49253.5</v>
      </c>
      <c r="I50" s="9">
        <f t="shared" si="1"/>
        <v>99.10260666606304</v>
      </c>
      <c r="J50" s="9">
        <f t="shared" si="4"/>
        <v>76.64578314752914</v>
      </c>
      <c r="K50" s="43">
        <v>49316.9</v>
      </c>
      <c r="L50" s="19">
        <f t="shared" si="8"/>
        <v>99.23017334178412</v>
      </c>
      <c r="M50" s="37">
        <f t="shared" si="5"/>
        <v>100.1287218167237</v>
      </c>
    </row>
    <row r="51" spans="1:13" ht="18.75">
      <c r="A51" s="28" t="s">
        <v>52</v>
      </c>
      <c r="B51" s="19">
        <v>127801.5</v>
      </c>
      <c r="C51" s="19">
        <v>128868.7</v>
      </c>
      <c r="D51" s="9">
        <f t="shared" si="2"/>
        <v>100.83504497208563</v>
      </c>
      <c r="E51" s="43">
        <v>136292.3</v>
      </c>
      <c r="F51" s="9">
        <f t="shared" si="3"/>
        <v>106.64374048817893</v>
      </c>
      <c r="G51" s="18">
        <f t="shared" si="0"/>
        <v>105.76059198238205</v>
      </c>
      <c r="H51" s="43">
        <v>144051.6</v>
      </c>
      <c r="I51" s="9">
        <f t="shared" si="1"/>
        <v>111.78168166513669</v>
      </c>
      <c r="J51" s="9">
        <f t="shared" si="4"/>
        <v>105.6931316002445</v>
      </c>
      <c r="K51" s="43">
        <v>149352.3</v>
      </c>
      <c r="L51" s="19">
        <f t="shared" si="8"/>
        <v>115.89493802606839</v>
      </c>
      <c r="M51" s="37">
        <f t="shared" si="5"/>
        <v>103.67972309922277</v>
      </c>
    </row>
    <row r="52" spans="1:13" ht="18.75">
      <c r="A52" s="28" t="s">
        <v>53</v>
      </c>
      <c r="B52" s="19">
        <v>10203.9</v>
      </c>
      <c r="C52" s="19">
        <v>12089.9</v>
      </c>
      <c r="D52" s="9">
        <f t="shared" si="2"/>
        <v>118.48312899969619</v>
      </c>
      <c r="E52" s="43">
        <v>20162.8</v>
      </c>
      <c r="F52" s="9">
        <f t="shared" si="3"/>
        <v>197.59895726143927</v>
      </c>
      <c r="G52" s="18">
        <f t="shared" si="0"/>
        <v>166.77391872554776</v>
      </c>
      <c r="H52" s="43">
        <v>16280.4</v>
      </c>
      <c r="I52" s="9">
        <f t="shared" si="1"/>
        <v>134.66116345048346</v>
      </c>
      <c r="J52" s="9">
        <f t="shared" si="4"/>
        <v>80.74473783403099</v>
      </c>
      <c r="K52" s="43">
        <v>15855.6</v>
      </c>
      <c r="L52" s="19">
        <f t="shared" si="8"/>
        <v>131.14748674513436</v>
      </c>
      <c r="M52" s="37">
        <f t="shared" si="5"/>
        <v>97.39072750055283</v>
      </c>
    </row>
    <row r="53" spans="1:13" ht="18.75">
      <c r="A53" s="28" t="s">
        <v>54</v>
      </c>
      <c r="B53" s="19">
        <v>78</v>
      </c>
      <c r="C53" s="19">
        <v>180</v>
      </c>
      <c r="D53" s="9">
        <f t="shared" si="2"/>
        <v>230.76923076923075</v>
      </c>
      <c r="E53" s="43">
        <v>180</v>
      </c>
      <c r="F53" s="9">
        <f t="shared" si="3"/>
        <v>230.76923076923075</v>
      </c>
      <c r="G53" s="18">
        <f t="shared" si="0"/>
        <v>100</v>
      </c>
      <c r="H53" s="43">
        <v>180</v>
      </c>
      <c r="I53" s="9">
        <f t="shared" si="1"/>
        <v>100</v>
      </c>
      <c r="J53" s="9">
        <f t="shared" si="4"/>
        <v>100</v>
      </c>
      <c r="K53" s="43">
        <v>180</v>
      </c>
      <c r="L53" s="19">
        <f t="shared" si="8"/>
        <v>100</v>
      </c>
      <c r="M53" s="37">
        <f t="shared" si="5"/>
        <v>100</v>
      </c>
    </row>
    <row r="54" spans="1:13" ht="18.75">
      <c r="A54" s="28" t="s">
        <v>55</v>
      </c>
      <c r="B54" s="19">
        <v>12122.3</v>
      </c>
      <c r="C54" s="19">
        <v>17469.3</v>
      </c>
      <c r="D54" s="9">
        <f t="shared" si="2"/>
        <v>144.10879123598656</v>
      </c>
      <c r="E54" s="43">
        <v>12145.8</v>
      </c>
      <c r="F54" s="9">
        <f t="shared" si="3"/>
        <v>100.19385760128029</v>
      </c>
      <c r="G54" s="18">
        <f t="shared" si="0"/>
        <v>69.52654084594117</v>
      </c>
      <c r="H54" s="43">
        <v>13619.3</v>
      </c>
      <c r="I54" s="9">
        <f t="shared" si="1"/>
        <v>77.96133788989827</v>
      </c>
      <c r="J54" s="9">
        <f t="shared" si="4"/>
        <v>112.13176571325067</v>
      </c>
      <c r="K54" s="43">
        <v>13819.3</v>
      </c>
      <c r="L54" s="19">
        <f t="shared" si="8"/>
        <v>79.10620345405941</v>
      </c>
      <c r="M54" s="37">
        <f t="shared" si="5"/>
        <v>101.46850425499107</v>
      </c>
    </row>
    <row r="55" spans="1:13" ht="18.75">
      <c r="A55" s="8" t="s">
        <v>19</v>
      </c>
      <c r="B55" s="19">
        <f>B56+B57</f>
        <v>22994</v>
      </c>
      <c r="C55" s="19">
        <f>C56+C57</f>
        <v>27262.7</v>
      </c>
      <c r="D55" s="9">
        <f t="shared" si="2"/>
        <v>118.56440810646257</v>
      </c>
      <c r="E55" s="43">
        <f>E56+E57</f>
        <v>41829.8</v>
      </c>
      <c r="F55" s="9">
        <f t="shared" si="3"/>
        <v>181.91615203966253</v>
      </c>
      <c r="G55" s="18">
        <f t="shared" si="0"/>
        <v>153.4323452922858</v>
      </c>
      <c r="H55" s="43">
        <f>H56+H57</f>
        <v>34660.1</v>
      </c>
      <c r="I55" s="9">
        <f t="shared" si="1"/>
        <v>127.13377618504403</v>
      </c>
      <c r="J55" s="9">
        <f t="shared" si="4"/>
        <v>82.85982720452883</v>
      </c>
      <c r="K55" s="43">
        <f>K56+K57</f>
        <v>33496.7</v>
      </c>
      <c r="L55" s="19">
        <f t="shared" si="8"/>
        <v>122.86640721571965</v>
      </c>
      <c r="M55" s="37">
        <f t="shared" si="5"/>
        <v>96.64340264453939</v>
      </c>
    </row>
    <row r="56" spans="1:13" ht="18.75">
      <c r="A56" s="31" t="s">
        <v>56</v>
      </c>
      <c r="B56" s="19">
        <v>22781.2</v>
      </c>
      <c r="C56" s="19">
        <v>27059.7</v>
      </c>
      <c r="D56" s="9">
        <f t="shared" si="2"/>
        <v>118.78083683036891</v>
      </c>
      <c r="E56" s="43">
        <v>41603.8</v>
      </c>
      <c r="F56" s="9">
        <f t="shared" si="3"/>
        <v>182.62339121731955</v>
      </c>
      <c r="G56" s="18">
        <f t="shared" si="0"/>
        <v>153.7481938085049</v>
      </c>
      <c r="H56" s="43">
        <v>34434.1</v>
      </c>
      <c r="I56" s="9">
        <f t="shared" si="1"/>
        <v>127.25233465263841</v>
      </c>
      <c r="J56" s="9">
        <f t="shared" si="4"/>
        <v>82.76671842475926</v>
      </c>
      <c r="K56" s="43">
        <v>33270.7</v>
      </c>
      <c r="L56" s="19">
        <f t="shared" si="8"/>
        <v>122.95295217611428</v>
      </c>
      <c r="M56" s="37">
        <f t="shared" si="5"/>
        <v>96.62137241861991</v>
      </c>
    </row>
    <row r="57" spans="1:13" ht="18.75">
      <c r="A57" s="31" t="s">
        <v>57</v>
      </c>
      <c r="B57" s="19">
        <v>212.8</v>
      </c>
      <c r="C57" s="19">
        <v>203</v>
      </c>
      <c r="D57" s="9">
        <f t="shared" si="2"/>
        <v>95.39473684210526</v>
      </c>
      <c r="E57" s="43">
        <v>226</v>
      </c>
      <c r="F57" s="9">
        <f t="shared" si="3"/>
        <v>106.203007518797</v>
      </c>
      <c r="G57" s="18">
        <f t="shared" si="0"/>
        <v>111.33004926108374</v>
      </c>
      <c r="H57" s="43">
        <v>226</v>
      </c>
      <c r="I57" s="9">
        <f t="shared" si="1"/>
        <v>111.33004926108374</v>
      </c>
      <c r="J57" s="9">
        <f t="shared" si="4"/>
        <v>100</v>
      </c>
      <c r="K57" s="43">
        <v>226</v>
      </c>
      <c r="L57" s="19">
        <f t="shared" si="8"/>
        <v>111.33004926108374</v>
      </c>
      <c r="M57" s="37">
        <f t="shared" si="5"/>
        <v>100</v>
      </c>
    </row>
    <row r="58" spans="1:13" ht="21.75" customHeight="1">
      <c r="A58" s="8" t="s">
        <v>20</v>
      </c>
      <c r="B58" s="19">
        <v>176.5</v>
      </c>
      <c r="C58" s="19">
        <v>242.6</v>
      </c>
      <c r="D58" s="9">
        <f t="shared" si="2"/>
        <v>137.45042492917847</v>
      </c>
      <c r="E58" s="43">
        <v>226.5</v>
      </c>
      <c r="F58" s="9">
        <f t="shared" si="3"/>
        <v>128.328611898017</v>
      </c>
      <c r="G58" s="18">
        <f t="shared" si="0"/>
        <v>93.36356141797198</v>
      </c>
      <c r="H58" s="43">
        <v>226.5</v>
      </c>
      <c r="I58" s="9">
        <f t="shared" si="1"/>
        <v>93.36356141797198</v>
      </c>
      <c r="J58" s="9">
        <f t="shared" si="4"/>
        <v>100</v>
      </c>
      <c r="K58" s="43">
        <v>226.5</v>
      </c>
      <c r="L58" s="19">
        <f t="shared" si="8"/>
        <v>93.36356141797198</v>
      </c>
      <c r="M58" s="37">
        <f t="shared" si="5"/>
        <v>100</v>
      </c>
    </row>
    <row r="59" spans="1:13" ht="21.75" customHeight="1">
      <c r="A59" s="31" t="s">
        <v>58</v>
      </c>
      <c r="B59" s="19">
        <v>176.5</v>
      </c>
      <c r="C59" s="19">
        <v>242.6</v>
      </c>
      <c r="D59" s="9">
        <f t="shared" si="2"/>
        <v>137.45042492917847</v>
      </c>
      <c r="E59" s="43">
        <v>226.5</v>
      </c>
      <c r="F59" s="9">
        <f t="shared" si="3"/>
        <v>128.328611898017</v>
      </c>
      <c r="G59" s="18">
        <f t="shared" si="0"/>
        <v>93.36356141797198</v>
      </c>
      <c r="H59" s="43">
        <v>226.5</v>
      </c>
      <c r="I59" s="9">
        <f t="shared" si="1"/>
        <v>93.36356141797198</v>
      </c>
      <c r="J59" s="9">
        <f t="shared" si="4"/>
        <v>100</v>
      </c>
      <c r="K59" s="43">
        <v>226.5</v>
      </c>
      <c r="L59" s="19">
        <f t="shared" si="8"/>
        <v>93.36356141797198</v>
      </c>
      <c r="M59" s="37">
        <f t="shared" si="5"/>
        <v>100</v>
      </c>
    </row>
    <row r="60" spans="1:13" ht="18.75">
      <c r="A60" s="8" t="s">
        <v>67</v>
      </c>
      <c r="B60" s="19">
        <f>SUM(B61:B64)</f>
        <v>15296.100000000002</v>
      </c>
      <c r="C60" s="19">
        <f>SUM(C61:C64)</f>
        <v>12772.9</v>
      </c>
      <c r="D60" s="9">
        <f t="shared" si="2"/>
        <v>83.50429194369805</v>
      </c>
      <c r="E60" s="43">
        <f>SUM(E61:E64)</f>
        <v>17436.3</v>
      </c>
      <c r="F60" s="9">
        <f t="shared" si="3"/>
        <v>113.99180183183945</v>
      </c>
      <c r="G60" s="18">
        <f t="shared" si="0"/>
        <v>136.51011125116457</v>
      </c>
      <c r="H60" s="43">
        <f>SUM(H61:H64)</f>
        <v>17321.6</v>
      </c>
      <c r="I60" s="9">
        <f t="shared" si="1"/>
        <v>135.6121162774311</v>
      </c>
      <c r="J60" s="9">
        <f t="shared" si="4"/>
        <v>99.34217695267917</v>
      </c>
      <c r="K60" s="43">
        <f>SUM(K61:K64)</f>
        <v>16321.6</v>
      </c>
      <c r="L60" s="19">
        <f t="shared" si="8"/>
        <v>127.7830406563897</v>
      </c>
      <c r="M60" s="37">
        <f t="shared" si="5"/>
        <v>94.2268612599298</v>
      </c>
    </row>
    <row r="61" spans="1:13" ht="18.75">
      <c r="A61" s="28" t="s">
        <v>59</v>
      </c>
      <c r="B61" s="19">
        <v>3288.2</v>
      </c>
      <c r="C61" s="19">
        <v>3638</v>
      </c>
      <c r="D61" s="9">
        <f t="shared" si="2"/>
        <v>110.63803904871968</v>
      </c>
      <c r="E61" s="43">
        <v>6667</v>
      </c>
      <c r="F61" s="9">
        <f t="shared" si="3"/>
        <v>202.7553068548142</v>
      </c>
      <c r="G61" s="18">
        <f t="shared" si="0"/>
        <v>183.26003298515667</v>
      </c>
      <c r="H61" s="43">
        <v>6667</v>
      </c>
      <c r="I61" s="9">
        <f t="shared" si="1"/>
        <v>183.26003298515667</v>
      </c>
      <c r="J61" s="9">
        <f t="shared" si="4"/>
        <v>100</v>
      </c>
      <c r="K61" s="43">
        <v>6667</v>
      </c>
      <c r="L61" s="19">
        <f t="shared" si="8"/>
        <v>183.26003298515667</v>
      </c>
      <c r="M61" s="37">
        <f t="shared" si="5"/>
        <v>100</v>
      </c>
    </row>
    <row r="62" spans="1:13" ht="18.75">
      <c r="A62" s="32" t="s">
        <v>60</v>
      </c>
      <c r="B62" s="19">
        <v>9736.7</v>
      </c>
      <c r="C62" s="19">
        <v>6643.8</v>
      </c>
      <c r="D62" s="9">
        <f t="shared" si="2"/>
        <v>68.23461747820103</v>
      </c>
      <c r="E62" s="43">
        <v>7151.8</v>
      </c>
      <c r="F62" s="9">
        <f t="shared" si="3"/>
        <v>73.45199092094857</v>
      </c>
      <c r="G62" s="18">
        <f t="shared" si="0"/>
        <v>107.64622655709081</v>
      </c>
      <c r="H62" s="43">
        <v>7037.1</v>
      </c>
      <c r="I62" s="9">
        <f t="shared" si="1"/>
        <v>105.91980493091305</v>
      </c>
      <c r="J62" s="9">
        <f t="shared" si="4"/>
        <v>98.39620794764954</v>
      </c>
      <c r="K62" s="43">
        <v>6037.1</v>
      </c>
      <c r="L62" s="19">
        <f t="shared" si="8"/>
        <v>90.86817785002559</v>
      </c>
      <c r="M62" s="37">
        <f t="shared" si="5"/>
        <v>85.78960082988732</v>
      </c>
    </row>
    <row r="63" spans="1:13" ht="18.75">
      <c r="A63" s="28" t="s">
        <v>61</v>
      </c>
      <c r="B63" s="19">
        <v>1826</v>
      </c>
      <c r="C63" s="19">
        <v>2012.7</v>
      </c>
      <c r="D63" s="9">
        <f t="shared" si="2"/>
        <v>110.22453450164294</v>
      </c>
      <c r="E63" s="43">
        <v>3120</v>
      </c>
      <c r="F63" s="9">
        <f t="shared" si="3"/>
        <v>170.86527929901422</v>
      </c>
      <c r="G63" s="18">
        <f t="shared" si="0"/>
        <v>155.01565061857207</v>
      </c>
      <c r="H63" s="43">
        <v>3120</v>
      </c>
      <c r="I63" s="9">
        <f t="shared" si="1"/>
        <v>155.01565061857207</v>
      </c>
      <c r="J63" s="9">
        <f t="shared" si="4"/>
        <v>100</v>
      </c>
      <c r="K63" s="43">
        <v>3120</v>
      </c>
      <c r="L63" s="19">
        <f t="shared" si="8"/>
        <v>155.01565061857207</v>
      </c>
      <c r="M63" s="37">
        <f t="shared" si="5"/>
        <v>100</v>
      </c>
    </row>
    <row r="64" spans="1:13" ht="18.75">
      <c r="A64" s="28" t="s">
        <v>62</v>
      </c>
      <c r="B64" s="19">
        <v>445.2</v>
      </c>
      <c r="C64" s="19">
        <v>478.4</v>
      </c>
      <c r="D64" s="9">
        <f t="shared" si="2"/>
        <v>107.45732255166219</v>
      </c>
      <c r="E64" s="43">
        <v>497.5</v>
      </c>
      <c r="F64" s="9">
        <f t="shared" si="3"/>
        <v>111.7475292003594</v>
      </c>
      <c r="G64" s="18">
        <f t="shared" si="0"/>
        <v>103.99247491638796</v>
      </c>
      <c r="H64" s="43">
        <v>497.5</v>
      </c>
      <c r="I64" s="9">
        <f t="shared" si="1"/>
        <v>103.99247491638796</v>
      </c>
      <c r="J64" s="9">
        <f t="shared" si="4"/>
        <v>100</v>
      </c>
      <c r="K64" s="43">
        <v>497.5</v>
      </c>
      <c r="L64" s="19">
        <f t="shared" si="8"/>
        <v>103.99247491638796</v>
      </c>
      <c r="M64" s="37">
        <f t="shared" si="5"/>
        <v>100</v>
      </c>
    </row>
    <row r="65" spans="1:13" ht="18.75">
      <c r="A65" s="8" t="s">
        <v>21</v>
      </c>
      <c r="B65" s="19">
        <v>14771.2</v>
      </c>
      <c r="C65" s="19">
        <v>26284.2</v>
      </c>
      <c r="D65" s="9">
        <f t="shared" si="2"/>
        <v>177.94221187175043</v>
      </c>
      <c r="E65" s="43">
        <f>E66</f>
        <v>21775.4</v>
      </c>
      <c r="F65" s="9">
        <f t="shared" si="3"/>
        <v>147.41794844020797</v>
      </c>
      <c r="G65" s="18">
        <f t="shared" si="0"/>
        <v>82.84596830034774</v>
      </c>
      <c r="H65" s="43">
        <v>12830.1</v>
      </c>
      <c r="I65" s="9">
        <f t="shared" si="1"/>
        <v>48.81297509530441</v>
      </c>
      <c r="J65" s="9">
        <f t="shared" si="4"/>
        <v>58.92015760904506</v>
      </c>
      <c r="K65" s="43">
        <v>12736</v>
      </c>
      <c r="L65" s="19">
        <f t="shared" si="8"/>
        <v>48.45496534039461</v>
      </c>
      <c r="M65" s="37">
        <f t="shared" si="5"/>
        <v>99.26656846010553</v>
      </c>
    </row>
    <row r="66" spans="1:13" ht="18.75">
      <c r="A66" s="33" t="s">
        <v>63</v>
      </c>
      <c r="B66" s="19">
        <v>14771.2</v>
      </c>
      <c r="C66" s="19">
        <v>26284.2</v>
      </c>
      <c r="D66" s="9">
        <f t="shared" si="2"/>
        <v>177.94221187175043</v>
      </c>
      <c r="E66" s="43">
        <v>21775.4</v>
      </c>
      <c r="F66" s="9">
        <f t="shared" si="3"/>
        <v>147.41794844020797</v>
      </c>
      <c r="G66" s="18">
        <f t="shared" si="0"/>
        <v>82.84596830034774</v>
      </c>
      <c r="H66" s="43">
        <v>12830.1</v>
      </c>
      <c r="I66" s="9">
        <f t="shared" si="1"/>
        <v>48.81297509530441</v>
      </c>
      <c r="J66" s="9">
        <f t="shared" si="4"/>
        <v>58.92015760904506</v>
      </c>
      <c r="K66" s="43">
        <v>12736</v>
      </c>
      <c r="L66" s="19">
        <f t="shared" si="8"/>
        <v>48.45496534039461</v>
      </c>
      <c r="M66" s="37">
        <f t="shared" si="5"/>
        <v>99.26656846010553</v>
      </c>
    </row>
    <row r="67" spans="1:13" ht="18.75">
      <c r="A67" s="33" t="s">
        <v>68</v>
      </c>
      <c r="B67" s="19"/>
      <c r="C67" s="19">
        <v>0</v>
      </c>
      <c r="D67" s="9"/>
      <c r="E67" s="43">
        <v>0</v>
      </c>
      <c r="F67" s="9"/>
      <c r="G67" s="18"/>
      <c r="H67" s="43">
        <v>0</v>
      </c>
      <c r="I67" s="9"/>
      <c r="J67" s="9"/>
      <c r="K67" s="43">
        <v>0</v>
      </c>
      <c r="L67" s="19"/>
      <c r="M67" s="37"/>
    </row>
    <row r="68" spans="1:13" ht="18.75">
      <c r="A68" s="8" t="s">
        <v>22</v>
      </c>
      <c r="B68" s="19">
        <v>0</v>
      </c>
      <c r="C68" s="19">
        <v>0</v>
      </c>
      <c r="D68" s="9"/>
      <c r="E68" s="43">
        <v>0</v>
      </c>
      <c r="F68" s="9"/>
      <c r="G68" s="18"/>
      <c r="H68" s="43">
        <v>0</v>
      </c>
      <c r="I68" s="9"/>
      <c r="J68" s="9"/>
      <c r="K68" s="43">
        <v>0</v>
      </c>
      <c r="L68" s="19"/>
      <c r="M68" s="37"/>
    </row>
    <row r="69" spans="1:13" ht="18.75">
      <c r="A69" s="8" t="s">
        <v>14</v>
      </c>
      <c r="B69" s="19">
        <f>B70+B71</f>
        <v>24984.399999999998</v>
      </c>
      <c r="C69" s="19">
        <f>C70+C71</f>
        <v>32289.7</v>
      </c>
      <c r="D69" s="9">
        <f aca="true" t="shared" si="9" ref="D69:D74">C69/B69*100</f>
        <v>129.2394454139383</v>
      </c>
      <c r="E69" s="43">
        <v>0</v>
      </c>
      <c r="F69" s="9">
        <f aca="true" t="shared" si="10" ref="F69:F74">E69/B69*100</f>
        <v>0</v>
      </c>
      <c r="G69" s="18">
        <f t="shared" si="0"/>
        <v>0</v>
      </c>
      <c r="H69" s="43">
        <v>0</v>
      </c>
      <c r="I69" s="9">
        <f t="shared" si="1"/>
        <v>0</v>
      </c>
      <c r="J69" s="9"/>
      <c r="K69" s="43">
        <v>0</v>
      </c>
      <c r="L69" s="19">
        <f>K69/C69*100</f>
        <v>0</v>
      </c>
      <c r="M69" s="37"/>
    </row>
    <row r="70" spans="1:13" ht="45">
      <c r="A70" s="34" t="s">
        <v>64</v>
      </c>
      <c r="B70" s="19">
        <v>1893.6</v>
      </c>
      <c r="C70" s="19">
        <v>1868.2</v>
      </c>
      <c r="D70" s="9">
        <f t="shared" si="9"/>
        <v>98.6586396282214</v>
      </c>
      <c r="E70" s="43">
        <v>0</v>
      </c>
      <c r="F70" s="9">
        <f t="shared" si="10"/>
        <v>0</v>
      </c>
      <c r="G70" s="18">
        <f t="shared" si="0"/>
        <v>0</v>
      </c>
      <c r="H70" s="43">
        <v>0</v>
      </c>
      <c r="I70" s="9">
        <f t="shared" si="1"/>
        <v>0</v>
      </c>
      <c r="J70" s="9"/>
      <c r="K70" s="43">
        <v>0</v>
      </c>
      <c r="L70" s="19">
        <f>K70/C70*100</f>
        <v>0</v>
      </c>
      <c r="M70" s="37"/>
    </row>
    <row r="71" spans="1:13" ht="18.75">
      <c r="A71" s="34" t="s">
        <v>65</v>
      </c>
      <c r="B71" s="19">
        <v>23090.8</v>
      </c>
      <c r="C71" s="19">
        <v>30421.5</v>
      </c>
      <c r="D71" s="9">
        <f t="shared" si="9"/>
        <v>131.74727597138255</v>
      </c>
      <c r="E71" s="43">
        <v>0</v>
      </c>
      <c r="F71" s="9">
        <f t="shared" si="10"/>
        <v>0</v>
      </c>
      <c r="G71" s="18">
        <f t="shared" si="0"/>
        <v>0</v>
      </c>
      <c r="H71" s="43">
        <v>0</v>
      </c>
      <c r="I71" s="9">
        <f t="shared" si="1"/>
        <v>0</v>
      </c>
      <c r="J71" s="9"/>
      <c r="K71" s="43">
        <v>0</v>
      </c>
      <c r="L71" s="19">
        <f>K71/C71*100</f>
        <v>0</v>
      </c>
      <c r="M71" s="37"/>
    </row>
    <row r="72" spans="1:13" ht="30">
      <c r="A72" s="34" t="s">
        <v>66</v>
      </c>
      <c r="B72" s="19">
        <v>0</v>
      </c>
      <c r="C72" s="19">
        <v>0</v>
      </c>
      <c r="D72" s="9"/>
      <c r="E72" s="43">
        <v>0</v>
      </c>
      <c r="F72" s="9"/>
      <c r="G72" s="18"/>
      <c r="H72" s="43">
        <v>0</v>
      </c>
      <c r="I72" s="9"/>
      <c r="J72" s="9"/>
      <c r="K72" s="43">
        <v>0</v>
      </c>
      <c r="L72" s="19"/>
      <c r="M72" s="37"/>
    </row>
    <row r="73" spans="1:13" ht="18.75">
      <c r="A73" s="8" t="s">
        <v>26</v>
      </c>
      <c r="B73" s="19"/>
      <c r="C73" s="19"/>
      <c r="D73" s="9"/>
      <c r="E73" s="43"/>
      <c r="F73" s="9"/>
      <c r="G73" s="18"/>
      <c r="H73" s="43">
        <v>6917.5</v>
      </c>
      <c r="I73" s="9"/>
      <c r="J73" s="9"/>
      <c r="K73" s="43">
        <v>13979.2</v>
      </c>
      <c r="L73" s="19"/>
      <c r="M73" s="37">
        <f>K73/H73*100</f>
        <v>202.08456812432237</v>
      </c>
    </row>
    <row r="74" spans="1:13" s="6" customFormat="1" ht="18.75">
      <c r="A74" s="10" t="s">
        <v>10</v>
      </c>
      <c r="B74" s="20">
        <f>B4-B25</f>
        <v>12569.599999999977</v>
      </c>
      <c r="C74" s="20">
        <f>C4-C25</f>
        <v>-15765.200000000012</v>
      </c>
      <c r="D74" s="9">
        <f t="shared" si="9"/>
        <v>-125.42324338085574</v>
      </c>
      <c r="E74" s="44">
        <f>E4-E25</f>
        <v>0</v>
      </c>
      <c r="F74" s="9">
        <f t="shared" si="10"/>
        <v>0</v>
      </c>
      <c r="G74" s="18">
        <f t="shared" si="0"/>
        <v>0</v>
      </c>
      <c r="H74" s="44">
        <f>H4-H25</f>
        <v>0</v>
      </c>
      <c r="I74" s="9">
        <f t="shared" si="1"/>
        <v>0</v>
      </c>
      <c r="J74" s="9"/>
      <c r="K74" s="44">
        <f>K4-K25</f>
        <v>0</v>
      </c>
      <c r="L74" s="19">
        <f>K74/C74*100</f>
        <v>0</v>
      </c>
      <c r="M74" s="37"/>
    </row>
    <row r="75" spans="1:13" s="12" customFormat="1" ht="20.25" customHeight="1">
      <c r="A75" s="11" t="s">
        <v>11</v>
      </c>
      <c r="B75" s="19"/>
      <c r="C75" s="19"/>
      <c r="D75" s="19"/>
      <c r="E75" s="43"/>
      <c r="F75" s="19"/>
      <c r="G75" s="19"/>
      <c r="H75" s="43"/>
      <c r="I75" s="19"/>
      <c r="J75" s="19"/>
      <c r="K75" s="43"/>
      <c r="L75" s="19"/>
      <c r="M75" s="21"/>
    </row>
    <row r="76" spans="1:13" s="12" customFormat="1" ht="15.75">
      <c r="A76" s="23" t="s">
        <v>23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s="12" customFormat="1" ht="29.25" customHeight="1">
      <c r="A77" s="40"/>
      <c r="B77" s="40"/>
      <c r="C77" s="40"/>
      <c r="D77" s="40"/>
      <c r="E77" s="40"/>
      <c r="F77" s="40"/>
      <c r="G77" s="40"/>
      <c r="H77" s="21"/>
      <c r="I77" s="21"/>
      <c r="J77" s="21"/>
      <c r="K77" s="21"/>
      <c r="L77" s="21"/>
      <c r="M77" s="21"/>
    </row>
    <row r="78" spans="1:13" s="12" customFormat="1" ht="15.75">
      <c r="A78" s="2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s="12" customFormat="1" ht="15.75">
      <c r="A79" s="25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12" customFormat="1" ht="15.75">
      <c r="A80" s="26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="12" customFormat="1" ht="15.75">
      <c r="A81" s="13"/>
    </row>
    <row r="82" spans="1:11" s="22" customFormat="1" ht="21" customHeight="1">
      <c r="A82" s="41" t="s">
        <v>85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="12" customFormat="1" ht="52.5" customHeight="1">
      <c r="A83" s="13" t="s">
        <v>86</v>
      </c>
    </row>
    <row r="84" s="12" customFormat="1" ht="15.75">
      <c r="A84" s="13"/>
    </row>
    <row r="85" s="12" customFormat="1" ht="15.75">
      <c r="A85" s="14"/>
    </row>
    <row r="86" s="12" customFormat="1" ht="32.25" customHeight="1">
      <c r="A86" s="13"/>
    </row>
    <row r="87" s="12" customFormat="1" ht="15.75">
      <c r="A87" s="13"/>
    </row>
    <row r="88" s="12" customFormat="1" ht="49.5" customHeight="1">
      <c r="A88" s="16"/>
    </row>
    <row r="89" s="12" customFormat="1" ht="15.75">
      <c r="A89" s="13"/>
    </row>
    <row r="90" s="12" customFormat="1" ht="15.75">
      <c r="A90" s="13"/>
    </row>
    <row r="91" s="12" customFormat="1" ht="15.75">
      <c r="A91" s="13"/>
    </row>
    <row r="92" s="12" customFormat="1" ht="15.75">
      <c r="A92" s="13"/>
    </row>
    <row r="93" s="12" customFormat="1" ht="15.75">
      <c r="A93" s="13"/>
    </row>
    <row r="94" s="12" customFormat="1" ht="15.75">
      <c r="A94" s="13"/>
    </row>
    <row r="95" s="12" customFormat="1" ht="15.75">
      <c r="A95" s="13"/>
    </row>
    <row r="96" s="12" customFormat="1" ht="15.75">
      <c r="A96" s="13"/>
    </row>
    <row r="97" s="12" customFormat="1" ht="15.75">
      <c r="A97" s="13"/>
    </row>
    <row r="98" s="12" customFormat="1" ht="15.75">
      <c r="A98" s="13"/>
    </row>
    <row r="99" s="12" customFormat="1" ht="15.75">
      <c r="A99" s="13"/>
    </row>
    <row r="100" s="12" customFormat="1" ht="15.75">
      <c r="A100" s="13"/>
    </row>
    <row r="101" s="12" customFormat="1" ht="15.75">
      <c r="A101" s="13"/>
    </row>
    <row r="102" s="12" customFormat="1" ht="15.75">
      <c r="A102" s="13"/>
    </row>
    <row r="103" s="12" customFormat="1" ht="15.75">
      <c r="A103" s="13"/>
    </row>
    <row r="104" s="12" customFormat="1" ht="15.75">
      <c r="A104" s="13"/>
    </row>
    <row r="105" s="12" customFormat="1" ht="15.75">
      <c r="A105" s="13"/>
    </row>
    <row r="106" s="12" customFormat="1" ht="15.75">
      <c r="A106" s="13"/>
    </row>
    <row r="107" s="12" customFormat="1" ht="15.75">
      <c r="A107" s="13"/>
    </row>
    <row r="108" s="12" customFormat="1" ht="15.75">
      <c r="A108" s="13"/>
    </row>
    <row r="109" s="12" customFormat="1" ht="15.75">
      <c r="A109" s="13"/>
    </row>
    <row r="110" s="12" customFormat="1" ht="15.75">
      <c r="A110" s="13"/>
    </row>
    <row r="111" s="12" customFormat="1" ht="15.75">
      <c r="A111" s="13"/>
    </row>
    <row r="112" s="12" customFormat="1" ht="15.75">
      <c r="A112" s="13"/>
    </row>
    <row r="113" s="12" customFormat="1" ht="15.75">
      <c r="A113" s="13"/>
    </row>
  </sheetData>
  <sheetProtection/>
  <mergeCells count="4">
    <mergeCell ref="A2:H2"/>
    <mergeCell ref="I1:L1"/>
    <mergeCell ref="A77:G77"/>
    <mergeCell ref="A82:K82"/>
  </mergeCells>
  <printOptions/>
  <pageMargins left="0.7480314960629921" right="0.15748031496062992" top="0.5905511811023623" bottom="0.5905511811023623" header="0.15748031496062992" footer="0.196850393700787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Бухгалтер</cp:lastModifiedBy>
  <cp:lastPrinted>2021-11-16T05:17:31Z</cp:lastPrinted>
  <dcterms:created xsi:type="dcterms:W3CDTF">2008-10-28T10:21:18Z</dcterms:created>
  <dcterms:modified xsi:type="dcterms:W3CDTF">2022-11-18T11:44:48Z</dcterms:modified>
  <cp:category/>
  <cp:version/>
  <cp:contentType/>
  <cp:contentStatus/>
</cp:coreProperties>
</file>