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За счет всех доходов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<sst xmlns="http://schemas.openxmlformats.org/spreadsheetml/2006/main" count="87" uniqueCount="86">
  <si>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 xml:space="preserve">ДОХОДЫ ВСЕГО, </t>
  </si>
  <si>
    <t>из них</t>
  </si>
  <si>
    <t>Дотации из областного бюджета</t>
  </si>
  <si>
    <t>РАСХОДЫ ВСЕГО,</t>
  </si>
  <si>
    <t>в т.ч.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</si>
  <si>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</si>
  <si>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</si>
  <si>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</si>
  <si>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</si>
  <si>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</si>
  <si>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Дефицит (-),профицит (+)</t>
  </si>
  <si>
    <t>Источники покрытия дефицита:</t>
  </si>
  <si>
    <t>Национальная оборона</t>
  </si>
  <si>
    <t>Национальная безопасность и правоохранительная деятельность</t>
  </si>
  <si>
    <t>Безвозмездные перечисления</t>
  </si>
  <si>
    <t>Субвенции из областного бюджета</t>
  </si>
  <si>
    <t>Субсидии из областного бюджета</t>
  </si>
  <si>
    <t>Иные безвозмездные перечисления</t>
  </si>
  <si>
    <t>Культура и кинематография</t>
  </si>
  <si>
    <t xml:space="preserve">Здравоохранение </t>
  </si>
  <si>
    <t xml:space="preserve">Физкультура и спорт </t>
  </si>
  <si>
    <t>Обслуживание гос. и мун.долга</t>
  </si>
  <si>
    <t>(расшифровать)</t>
  </si>
  <si>
    <t>Возврат остатков целевых средств</t>
  </si>
  <si>
    <t>Условно-утверждаемые расходы</t>
  </si>
  <si>
    <t>Налоговые и неналоговые доходы, в том числе:</t>
  </si>
  <si>
    <t>Налоги на прибыль, доходы</t>
  </si>
  <si>
    <t>Налоги на товары (работы, услуги), реализуемые на территории РФ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</si>
  <si>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</si>
  <si>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</si>
  <si>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</si>
  <si>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</si>
  <si>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</si>
  <si>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 и возмещение ущерба</t>
  </si>
  <si>
    <t>Прочие неналоговые доходы</t>
  </si>
  <si>
    <t>Налоги на совокупный доход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</si>
  <si>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</si>
  <si>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Федерации,местных администраций</t>
  </si>
  <si>
    <t>Судебная система</t>
  </si>
  <si>
    <t>Обеспечение деятельности финансовых,налоговых и таможенных органов и органов финансового (финансово-бюджетного) контроля</t>
  </si>
  <si>
    <t>Другие общегосударственные вопросы</t>
  </si>
  <si>
    <t>Резервные фонды</t>
  </si>
  <si>
    <t>в т.ч.Функционирование высшего должностного лица субъекта Российской Федерации и муниципального образования</t>
  </si>
  <si>
    <t xml:space="preserve"> в т.ч.Сельское хозяйство и рыболовство</t>
  </si>
  <si>
    <t xml:space="preserve">     Дорожное хозяйство (дорожные фонды)</t>
  </si>
  <si>
    <t xml:space="preserve">     Другие вопросы в области национальной экономики</t>
  </si>
  <si>
    <t>в т.ч.  Жилищное хозяйство</t>
  </si>
  <si>
    <t xml:space="preserve">     Благоустройство</t>
  </si>
  <si>
    <t xml:space="preserve">        Коммунальное хозяйство</t>
  </si>
  <si>
    <t>в т.ч.Дошкольное образование</t>
  </si>
  <si>
    <t xml:space="preserve">       Общее образование</t>
  </si>
  <si>
    <t xml:space="preserve">      Дополнительное образование</t>
  </si>
  <si>
    <t xml:space="preserve">     Молодежная политика и оздоровление детей</t>
  </si>
  <si>
    <t xml:space="preserve">    Другие вопросы в области образования</t>
  </si>
  <si>
    <t>в т.ч.  Культура</t>
  </si>
  <si>
    <t>Другие вопросы в области культуры, кинематографии</t>
  </si>
  <si>
    <t>Санитарно-эпидемиологическое благополучие</t>
  </si>
  <si>
    <t xml:space="preserve"> в т.ч.Пенсионное обеспечение</t>
  </si>
  <si>
    <t xml:space="preserve">       Социальное обеспечение населения</t>
  </si>
  <si>
    <t xml:space="preserve">       Охрана семьи и детства</t>
  </si>
  <si>
    <t xml:space="preserve">      Другие вопросы в области социальной политики</t>
  </si>
  <si>
    <t>в т.ч. Массовый спорт</t>
  </si>
  <si>
    <t>Социальная политика</t>
  </si>
  <si>
    <t xml:space="preserve">     Спорт высших достижений</t>
  </si>
  <si>
    <t xml:space="preserve">        Транспорт</t>
  </si>
  <si>
    <t xml:space="preserve">        Другие вопросы в области жилищно- коммунального хозяйства</t>
  </si>
  <si>
    <r>
      <t xml:space="preserve">Бюджет на </t>
    </r>
    <r>
      <rPr>
        <b/>
        <sz val="12"/>
        <rFont val="Times New Roman"/>
        <family val="1"/>
      </rPr>
      <t xml:space="preserve">2024 </t>
    </r>
    <r>
      <rPr>
        <sz val="12"/>
        <rFont val="Times New Roman"/>
        <family val="1"/>
      </rPr>
      <t>год</t>
    </r>
  </si>
  <si>
    <t>Налоги на имущество</t>
  </si>
  <si>
    <t>Исп. Игнашева И. Н., Мигачева А. А.</t>
  </si>
  <si>
    <t>тыс. руб.</t>
  </si>
  <si>
    <r>
      <rPr>
        <sz val="12"/>
        <rFont val="Times New Roman"/>
        <family val="1"/>
      </rPr>
      <t xml:space="preserve">Исполнение бюджета </t>
    </r>
    <r>
      <rPr>
        <b/>
        <sz val="14"/>
        <rFont val="Times New Roman"/>
        <family val="1"/>
      </rPr>
      <t>за 2022</t>
    </r>
    <r>
      <rPr>
        <b/>
        <sz val="12"/>
        <rFont val="Times New Roman"/>
        <family val="1"/>
      </rPr>
      <t xml:space="preserve"> год </t>
    </r>
  </si>
  <si>
    <r>
      <rPr>
        <sz val="12"/>
        <rFont val="Times New Roman"/>
        <family val="1"/>
      </rPr>
      <t xml:space="preserve">Ожидаемое исполнение бюджета </t>
    </r>
    <r>
      <rPr>
        <b/>
        <sz val="14"/>
        <rFont val="Times New Roman"/>
        <family val="1"/>
      </rPr>
      <t>за 2023 г</t>
    </r>
    <r>
      <rPr>
        <b/>
        <sz val="12"/>
        <rFont val="Times New Roman"/>
        <family val="1"/>
      </rPr>
      <t xml:space="preserve">од </t>
    </r>
  </si>
  <si>
    <t>% ожидаемого исполнения бюджета за 2023 год к 2022 году</t>
  </si>
  <si>
    <t xml:space="preserve"> % бюджета 2023 года к исполенению 2022 года</t>
  </si>
  <si>
    <t xml:space="preserve"> % бюджета 2024 года к ожид. исполенению 2023 года</t>
  </si>
  <si>
    <r>
      <t xml:space="preserve">Бюджет на </t>
    </r>
    <r>
      <rPr>
        <b/>
        <sz val="12"/>
        <rFont val="Times New Roman"/>
        <family val="1"/>
      </rPr>
      <t xml:space="preserve">2025 </t>
    </r>
    <r>
      <rPr>
        <sz val="12"/>
        <rFont val="Times New Roman"/>
        <family val="1"/>
      </rPr>
      <t>год</t>
    </r>
  </si>
  <si>
    <t xml:space="preserve"> % бюджета 2025  года к ожид. исполенению 2023 года</t>
  </si>
  <si>
    <t>% бюджета 2025 года к бюджету 2024 года</t>
  </si>
  <si>
    <r>
      <t xml:space="preserve">Бюджет на </t>
    </r>
    <r>
      <rPr>
        <b/>
        <sz val="12"/>
        <rFont val="Times New Roman"/>
        <family val="1"/>
      </rPr>
      <t xml:space="preserve">2026 </t>
    </r>
    <r>
      <rPr>
        <sz val="12"/>
        <rFont val="Times New Roman"/>
        <family val="1"/>
      </rPr>
      <t xml:space="preserve"> год</t>
    </r>
  </si>
  <si>
    <t xml:space="preserve"> % бюджета 2026  года к ожид. исполенению 2023 года</t>
  </si>
  <si>
    <t>% бюджета 2026 года в бюджету 2025 года</t>
  </si>
  <si>
    <t>Проведение выборов и референдумов</t>
  </si>
  <si>
    <t>Общеэкономические вопросы</t>
  </si>
  <si>
    <t>Связь и информатика</t>
  </si>
  <si>
    <t>И. о. начальника Управления финансов Сямженского муниципального округа                                            Н. Н. Самохвалова</t>
  </si>
  <si>
    <t>Анализ отдельных показателей бюджета Сямженского  муниципального округа за 2022-2026 годы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</si>
</sst>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0.0"/>
    <numFmt numFmtId="175" formatCode="0.000"/>
  </numFmts>
  <fonts count="45">
    <font>
      <sz val="10"/>
      <name val="Times New Roman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4"/>
      <name val="Times New Roman Cyr"/>
      <family val="0"/>
    </font>
    <font>
      <sz val="8"/>
      <name val="Times New Roman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72" fontId="4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vertical="justify" wrapText="1"/>
    </xf>
    <xf numFmtId="49" fontId="5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55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172" fontId="4" fillId="0" borderId="10" xfId="55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9" fillId="0" borderId="0" xfId="0" applyFont="1" applyAlignment="1">
      <alignment/>
    </xf>
    <xf numFmtId="49" fontId="8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1" xfId="0" applyNumberFormat="1" applyFont="1" applyFill="1" applyBorder="1" applyAlignment="1" applyProtection="1">
      <alignment horizontal="left" vertical="top" wrapText="1" indent="1"/>
      <protection/>
    </xf>
    <xf numFmtId="0" fontId="11" fillId="0" borderId="11" xfId="0" applyNumberFormat="1" applyFont="1" applyFill="1" applyBorder="1" applyAlignment="1" applyProtection="1">
      <alignment horizontal="left" vertical="top" wrapText="1" indent="1"/>
      <protection/>
    </xf>
    <xf numFmtId="0" fontId="11" fillId="0" borderId="11" xfId="0" applyNumberFormat="1" applyFont="1" applyFill="1" applyBorder="1" applyAlignment="1" applyProtection="1">
      <alignment horizontal="left" vertical="top"/>
      <protection/>
    </xf>
    <xf numFmtId="0" fontId="11" fillId="33" borderId="11" xfId="0" applyNumberFormat="1" applyFont="1" applyFill="1" applyBorder="1" applyAlignment="1" applyProtection="1">
      <alignment vertical="top" wrapText="1"/>
      <protection/>
    </xf>
    <xf numFmtId="0" fontId="11" fillId="0" borderId="11" xfId="0" applyNumberFormat="1" applyFont="1" applyFill="1" applyBorder="1" applyAlignment="1" applyProtection="1">
      <alignment horizontal="left" vertical="top" wrapText="1"/>
      <protection/>
    </xf>
    <xf numFmtId="0" fontId="11" fillId="0" borderId="11" xfId="0" applyNumberFormat="1" applyFont="1" applyFill="1" applyBorder="1" applyAlignment="1" applyProtection="1">
      <alignment horizontal="left" vertical="top" indent="1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top" wrapText="1"/>
    </xf>
    <xf numFmtId="174" fontId="4" fillId="0" borderId="10" xfId="0" applyNumberFormat="1" applyFont="1" applyFill="1" applyBorder="1" applyAlignment="1">
      <alignment/>
    </xf>
    <xf numFmtId="172" fontId="4" fillId="34" borderId="10" xfId="0" applyNumberFormat="1" applyFont="1" applyFill="1" applyBorder="1" applyAlignment="1">
      <alignment wrapText="1"/>
    </xf>
    <xf numFmtId="172" fontId="4" fillId="34" borderId="10" xfId="0" applyNumberFormat="1" applyFont="1" applyFill="1" applyBorder="1" applyAlignment="1">
      <alignment/>
    </xf>
    <xf numFmtId="172" fontId="4" fillId="34" borderId="10" xfId="55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49" fontId="9" fillId="0" borderId="0" xfId="0" applyNumberFormat="1" applyFont="1" applyAlignment="1">
      <alignment horizontal="left" wrapText="1"/>
    </xf>
    <xf numFmtId="0" fontId="4" fillId="0" borderId="12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36</xdr:row>
      <xdr:rowOff>0</xdr:rowOff>
    </xdr:from>
    <xdr:ext cx="114300" cy="209550"/>
    <xdr:sp>
      <xdr:nvSpPr>
        <xdr:cNvPr id="1" name="Text Box 1"/>
        <xdr:cNvSpPr txBox="1">
          <a:spLocks noChangeArrowheads="1"/>
        </xdr:cNvSpPr>
      </xdr:nvSpPr>
      <xdr:spPr>
        <a:xfrm>
          <a:off x="8524875" y="137826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14300" cy="209550"/>
    <xdr:sp>
      <xdr:nvSpPr>
        <xdr:cNvPr id="2" name="Text Box 2"/>
        <xdr:cNvSpPr txBox="1">
          <a:spLocks noChangeArrowheads="1"/>
        </xdr:cNvSpPr>
      </xdr:nvSpPr>
      <xdr:spPr>
        <a:xfrm>
          <a:off x="8524875" y="137826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14300" cy="209550"/>
    <xdr:sp>
      <xdr:nvSpPr>
        <xdr:cNvPr id="3" name="Text Box 3"/>
        <xdr:cNvSpPr txBox="1">
          <a:spLocks noChangeArrowheads="1"/>
        </xdr:cNvSpPr>
      </xdr:nvSpPr>
      <xdr:spPr>
        <a:xfrm>
          <a:off x="8524875" y="137826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14300" cy="209550"/>
    <xdr:sp>
      <xdr:nvSpPr>
        <xdr:cNvPr id="4" name="Text Box 4"/>
        <xdr:cNvSpPr txBox="1">
          <a:spLocks noChangeArrowheads="1"/>
        </xdr:cNvSpPr>
      </xdr:nvSpPr>
      <xdr:spPr>
        <a:xfrm>
          <a:off x="8524875" y="137826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14300" cy="209550"/>
    <xdr:sp>
      <xdr:nvSpPr>
        <xdr:cNvPr id="5" name="Text Box 5"/>
        <xdr:cNvSpPr txBox="1">
          <a:spLocks noChangeArrowheads="1"/>
        </xdr:cNvSpPr>
      </xdr:nvSpPr>
      <xdr:spPr>
        <a:xfrm>
          <a:off x="8524875" y="137826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14300" cy="209550"/>
    <xdr:sp>
      <xdr:nvSpPr>
        <xdr:cNvPr id="6" name="Text Box 6"/>
        <xdr:cNvSpPr txBox="1">
          <a:spLocks noChangeArrowheads="1"/>
        </xdr:cNvSpPr>
      </xdr:nvSpPr>
      <xdr:spPr>
        <a:xfrm>
          <a:off x="8524875" y="137826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14300" cy="209550"/>
    <xdr:sp>
      <xdr:nvSpPr>
        <xdr:cNvPr id="7" name="Text Box 7"/>
        <xdr:cNvSpPr txBox="1">
          <a:spLocks noChangeArrowheads="1"/>
        </xdr:cNvSpPr>
      </xdr:nvSpPr>
      <xdr:spPr>
        <a:xfrm>
          <a:off x="8524875" y="137826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4</xdr:col>
      <xdr:colOff>0</xdr:colOff>
      <xdr:row>36</xdr:row>
      <xdr:rowOff>0</xdr:rowOff>
    </xdr:from>
    <xdr:ext cx="114300" cy="209550"/>
    <xdr:sp>
      <xdr:nvSpPr>
        <xdr:cNvPr id="8" name="Text Box 8"/>
        <xdr:cNvSpPr txBox="1">
          <a:spLocks noChangeArrowheads="1"/>
        </xdr:cNvSpPr>
      </xdr:nvSpPr>
      <xdr:spPr>
        <a:xfrm>
          <a:off x="8524875" y="137826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14300" cy="209550"/>
    <xdr:sp>
      <xdr:nvSpPr>
        <xdr:cNvPr id="9" name="Text Box 9"/>
        <xdr:cNvSpPr txBox="1">
          <a:spLocks noChangeArrowheads="1"/>
        </xdr:cNvSpPr>
      </xdr:nvSpPr>
      <xdr:spPr>
        <a:xfrm>
          <a:off x="4762500" y="256317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14300" cy="209550"/>
    <xdr:sp>
      <xdr:nvSpPr>
        <xdr:cNvPr id="10" name="Text Box 10"/>
        <xdr:cNvSpPr txBox="1">
          <a:spLocks noChangeArrowheads="1"/>
        </xdr:cNvSpPr>
      </xdr:nvSpPr>
      <xdr:spPr>
        <a:xfrm>
          <a:off x="4762500" y="258318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14300" cy="209550"/>
    <xdr:sp>
      <xdr:nvSpPr>
        <xdr:cNvPr id="11" name="Text Box 11"/>
        <xdr:cNvSpPr txBox="1">
          <a:spLocks noChangeArrowheads="1"/>
        </xdr:cNvSpPr>
      </xdr:nvSpPr>
      <xdr:spPr>
        <a:xfrm>
          <a:off x="4762500" y="264604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14300" cy="209550"/>
    <xdr:sp>
      <xdr:nvSpPr>
        <xdr:cNvPr id="12" name="Text Box 12"/>
        <xdr:cNvSpPr txBox="1">
          <a:spLocks noChangeArrowheads="1"/>
        </xdr:cNvSpPr>
      </xdr:nvSpPr>
      <xdr:spPr>
        <a:xfrm>
          <a:off x="4762500" y="264604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81</xdr:row>
      <xdr:rowOff>0</xdr:rowOff>
    </xdr:from>
    <xdr:ext cx="114300" cy="209550"/>
    <xdr:sp>
      <xdr:nvSpPr>
        <xdr:cNvPr id="13" name="Text Box 13"/>
        <xdr:cNvSpPr txBox="1">
          <a:spLocks noChangeArrowheads="1"/>
        </xdr:cNvSpPr>
      </xdr:nvSpPr>
      <xdr:spPr>
        <a:xfrm>
          <a:off x="4762500" y="256317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114300" cy="209550"/>
    <xdr:sp>
      <xdr:nvSpPr>
        <xdr:cNvPr id="14" name="Text Box 14"/>
        <xdr:cNvSpPr txBox="1">
          <a:spLocks noChangeArrowheads="1"/>
        </xdr:cNvSpPr>
      </xdr:nvSpPr>
      <xdr:spPr>
        <a:xfrm>
          <a:off x="4762500" y="258318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14300" cy="209550"/>
    <xdr:sp>
      <xdr:nvSpPr>
        <xdr:cNvPr id="15" name="Text Box 15"/>
        <xdr:cNvSpPr txBox="1">
          <a:spLocks noChangeArrowheads="1"/>
        </xdr:cNvSpPr>
      </xdr:nvSpPr>
      <xdr:spPr>
        <a:xfrm>
          <a:off x="4762500" y="264604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83</xdr:row>
      <xdr:rowOff>0</xdr:rowOff>
    </xdr:from>
    <xdr:ext cx="114300" cy="209550"/>
    <xdr:sp>
      <xdr:nvSpPr>
        <xdr:cNvPr id="16" name="Text Box 16"/>
        <xdr:cNvSpPr txBox="1">
          <a:spLocks noChangeArrowheads="1"/>
        </xdr:cNvSpPr>
      </xdr:nvSpPr>
      <xdr:spPr>
        <a:xfrm>
          <a:off x="4762500" y="264604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A1">
      <selection activeCell="A1" sqref="A1:M2"/>
    </sheetView>
  </sheetViews>
  <sheetFormatPr defaultColWidth="9.00390625" defaultRowHeight="12.75"/>
  <cols>
    <col min="1" max="1" width="62.50390625" style="14" customWidth="1"/>
    <col min="2" max="2" width="15.875" style="1" customWidth="1"/>
    <col min="3" max="3" width="17.125" style="1" customWidth="1"/>
    <col min="4" max="4" width="16.375" style="1" customWidth="1"/>
    <col min="5" max="5" width="15.125" style="1" customWidth="1"/>
    <col min="6" max="6" width="14.125" style="1" customWidth="1"/>
    <col min="7" max="7" width="14.375" style="1" customWidth="1"/>
    <col min="8" max="8" width="13.375" style="1" customWidth="1"/>
    <col min="9" max="9" width="14.875" style="1" customWidth="1"/>
    <col min="10" max="10" width="14.625" style="1" customWidth="1"/>
    <col min="11" max="12" width="14.375" style="1" customWidth="1"/>
    <col min="13" max="13" width="14.50390625" style="1" customWidth="1"/>
    <col min="14" max="16384" width="9.375" style="1" customWidth="1"/>
  </cols>
  <sheetData>
    <row r="1" spans="9:12" ht="15.75">
      <c r="I1" s="40"/>
      <c r="J1" s="40"/>
      <c r="K1" s="40"/>
      <c r="L1" s="40"/>
    </row>
    <row r="2" spans="1:13" ht="64.5" customHeight="1">
      <c r="A2" s="39" t="s">
        <v>85</v>
      </c>
      <c r="B2" s="39"/>
      <c r="C2" s="39"/>
      <c r="D2" s="39"/>
      <c r="E2" s="39"/>
      <c r="F2" s="39"/>
      <c r="G2" s="39"/>
      <c r="H2" s="39"/>
      <c r="I2" s="39"/>
      <c r="J2" s="39"/>
      <c r="K2" s="42" t="s">
        <v>69</v>
      </c>
      <c r="L2" s="42"/>
      <c r="M2" s="42"/>
    </row>
    <row r="3" spans="1:13" ht="113.25" customHeight="1">
      <c r="A3" s="16"/>
      <c r="B3" s="3" t="s">
        <v>70</v>
      </c>
      <c r="C3" s="3" t="s">
        <v>71</v>
      </c>
      <c r="D3" s="2" t="s">
        <v>72</v>
      </c>
      <c r="E3" s="2" t="s">
        <v>66</v>
      </c>
      <c r="F3" s="2" t="s">
        <v>73</v>
      </c>
      <c r="G3" s="2" t="s">
        <v>74</v>
      </c>
      <c r="H3" s="2" t="s">
        <v>75</v>
      </c>
      <c r="I3" s="2" t="s">
        <v>76</v>
      </c>
      <c r="J3" s="2" t="s">
        <v>77</v>
      </c>
      <c r="K3" s="2" t="s">
        <v>78</v>
      </c>
      <c r="L3" s="2" t="s">
        <v>79</v>
      </c>
      <c r="M3" s="32" t="s">
        <v>80</v>
      </c>
    </row>
    <row r="4" spans="1:13" s="5" customFormat="1" ht="18.75">
      <c r="A4" s="4" t="s">
        <v>0</v>
      </c>
      <c r="B4" s="8">
        <f>B6+B18</f>
        <v>468666.30000000005</v>
      </c>
      <c r="C4" s="8">
        <f>C6+C18</f>
        <v>470292.19999999995</v>
      </c>
      <c r="D4" s="8">
        <f>C4/B4*100</f>
        <v>100.34692061281127</v>
      </c>
      <c r="E4" s="34">
        <f>E6+E18</f>
        <v>469000.6</v>
      </c>
      <c r="F4" s="8">
        <f>E4/B4*100</f>
        <v>100.07133007003061</v>
      </c>
      <c r="G4" s="17">
        <f aca="true" t="shared" si="0" ref="G4:G72">E4/C4*100</f>
        <v>99.72536223224625</v>
      </c>
      <c r="H4" s="34">
        <f>H6+H18</f>
        <v>435549.8</v>
      </c>
      <c r="I4" s="8">
        <f aca="true" t="shared" si="1" ref="I4:I72">H4/C4*100</f>
        <v>92.61259276679478</v>
      </c>
      <c r="J4" s="8">
        <f>H4/E4*100</f>
        <v>92.86764238681144</v>
      </c>
      <c r="K4" s="34">
        <f>K6+K18</f>
        <v>449737.6</v>
      </c>
      <c r="L4" s="18">
        <f>K4/C4*100</f>
        <v>95.62939806358686</v>
      </c>
      <c r="M4" s="33">
        <f>K4/H4*100</f>
        <v>103.25744610604804</v>
      </c>
    </row>
    <row r="5" spans="1:13" ht="18.75">
      <c r="A5" s="6" t="s">
        <v>1</v>
      </c>
      <c r="B5" s="18"/>
      <c r="C5" s="18"/>
      <c r="D5" s="8"/>
      <c r="E5" s="35"/>
      <c r="F5" s="8"/>
      <c r="G5" s="17"/>
      <c r="H5" s="35"/>
      <c r="I5" s="8"/>
      <c r="J5" s="8"/>
      <c r="K5" s="35"/>
      <c r="L5" s="18"/>
      <c r="M5" s="33"/>
    </row>
    <row r="6" spans="1:13" ht="37.5">
      <c r="A6" s="7" t="s">
        <v>25</v>
      </c>
      <c r="B6" s="18">
        <f>SUM(B7:B17)</f>
        <v>162932.2</v>
      </c>
      <c r="C6" s="18">
        <f>SUM(C7:C17)</f>
        <v>159893.50000000003</v>
      </c>
      <c r="D6" s="8">
        <f aca="true" t="shared" si="2" ref="D6:D68">C6/B6*100</f>
        <v>98.13499111900535</v>
      </c>
      <c r="E6" s="35">
        <f>SUM(E7:E17)</f>
        <v>164695</v>
      </c>
      <c r="F6" s="8">
        <f aca="true" t="shared" si="3" ref="F6:F68">E6/B6*100</f>
        <v>101.08192241926395</v>
      </c>
      <c r="G6" s="17">
        <f t="shared" si="0"/>
        <v>103.0029363294943</v>
      </c>
      <c r="H6" s="35">
        <f>SUM(H7:H17)</f>
        <v>172771</v>
      </c>
      <c r="I6" s="8">
        <f t="shared" si="1"/>
        <v>108.05379830949975</v>
      </c>
      <c r="J6" s="8">
        <f aca="true" t="shared" si="4" ref="J6:J68">H6/E6*100</f>
        <v>104.90360970278394</v>
      </c>
      <c r="K6" s="35">
        <f>SUM(K7:K17)</f>
        <v>180196</v>
      </c>
      <c r="L6" s="18">
        <f aca="true" t="shared" si="5" ref="L6:L13">K6/C6*100</f>
        <v>112.69751428294457</v>
      </c>
      <c r="M6" s="33">
        <f aca="true" t="shared" si="6" ref="M6:M68">K6/H6*100</f>
        <v>104.29759624010974</v>
      </c>
    </row>
    <row r="7" spans="1:13" ht="18.75">
      <c r="A7" s="7" t="s">
        <v>26</v>
      </c>
      <c r="B7" s="18">
        <v>119145.3</v>
      </c>
      <c r="C7" s="18">
        <v>119864</v>
      </c>
      <c r="D7" s="8">
        <f t="shared" si="2"/>
        <v>100.60321305162687</v>
      </c>
      <c r="E7" s="35">
        <v>124572</v>
      </c>
      <c r="F7" s="8">
        <f t="shared" si="3"/>
        <v>104.55469078511699</v>
      </c>
      <c r="G7" s="17">
        <f t="shared" si="0"/>
        <v>103.92778482279917</v>
      </c>
      <c r="H7" s="35">
        <v>130417</v>
      </c>
      <c r="I7" s="8">
        <f t="shared" si="1"/>
        <v>108.80414469732362</v>
      </c>
      <c r="J7" s="8">
        <f t="shared" si="4"/>
        <v>104.69206563272647</v>
      </c>
      <c r="K7" s="35">
        <v>136925</v>
      </c>
      <c r="L7" s="18">
        <f t="shared" si="5"/>
        <v>114.23363144897552</v>
      </c>
      <c r="M7" s="33">
        <f t="shared" si="6"/>
        <v>104.99014699003963</v>
      </c>
    </row>
    <row r="8" spans="1:13" ht="37.5">
      <c r="A8" s="7" t="s">
        <v>27</v>
      </c>
      <c r="B8" s="18">
        <v>9714.8</v>
      </c>
      <c r="C8" s="18">
        <v>10424</v>
      </c>
      <c r="D8" s="8">
        <f t="shared" si="2"/>
        <v>107.3002017540248</v>
      </c>
      <c r="E8" s="35">
        <v>11628</v>
      </c>
      <c r="F8" s="8">
        <f t="shared" si="3"/>
        <v>119.69366327665007</v>
      </c>
      <c r="G8" s="17">
        <f t="shared" si="0"/>
        <v>111.55026861089792</v>
      </c>
      <c r="H8" s="35">
        <v>11929</v>
      </c>
      <c r="I8" s="8">
        <f t="shared" si="1"/>
        <v>114.4378357636224</v>
      </c>
      <c r="J8" s="8">
        <f t="shared" si="4"/>
        <v>102.58857929136566</v>
      </c>
      <c r="K8" s="35">
        <v>12470</v>
      </c>
      <c r="L8" s="18">
        <f t="shared" si="5"/>
        <v>119.62778204144283</v>
      </c>
      <c r="M8" s="33">
        <f t="shared" si="6"/>
        <v>104.53516640120715</v>
      </c>
    </row>
    <row r="9" spans="1:13" ht="18.75">
      <c r="A9" s="7" t="s">
        <v>35</v>
      </c>
      <c r="B9" s="18">
        <v>23408.6</v>
      </c>
      <c r="C9" s="18">
        <v>17376.2</v>
      </c>
      <c r="D9" s="8">
        <f t="shared" si="2"/>
        <v>74.22998385208855</v>
      </c>
      <c r="E9" s="35">
        <v>18522</v>
      </c>
      <c r="F9" s="8">
        <f t="shared" si="3"/>
        <v>79.12476611160002</v>
      </c>
      <c r="G9" s="17">
        <f t="shared" si="0"/>
        <v>106.59407695583613</v>
      </c>
      <c r="H9" s="35">
        <v>20394</v>
      </c>
      <c r="I9" s="8">
        <f t="shared" si="1"/>
        <v>117.36743361609558</v>
      </c>
      <c r="J9" s="8">
        <f t="shared" si="4"/>
        <v>110.10689990281828</v>
      </c>
      <c r="K9" s="35">
        <v>20711</v>
      </c>
      <c r="L9" s="18">
        <f t="shared" si="5"/>
        <v>119.1917680505519</v>
      </c>
      <c r="M9" s="33">
        <f t="shared" si="6"/>
        <v>101.55437873884476</v>
      </c>
    </row>
    <row r="10" spans="1:13" ht="18.75">
      <c r="A10" s="7" t="s">
        <v>28</v>
      </c>
      <c r="B10" s="18">
        <v>875.2</v>
      </c>
      <c r="C10" s="18">
        <v>876</v>
      </c>
      <c r="D10" s="8">
        <f t="shared" si="2"/>
        <v>100.09140767824496</v>
      </c>
      <c r="E10" s="35">
        <v>876</v>
      </c>
      <c r="F10" s="8">
        <f t="shared" si="3"/>
        <v>100.09140767824496</v>
      </c>
      <c r="G10" s="17">
        <f t="shared" si="0"/>
        <v>100</v>
      </c>
      <c r="H10" s="35">
        <v>876</v>
      </c>
      <c r="I10" s="8">
        <f t="shared" si="1"/>
        <v>100</v>
      </c>
      <c r="J10" s="8">
        <f t="shared" si="4"/>
        <v>100</v>
      </c>
      <c r="K10" s="35">
        <v>876</v>
      </c>
      <c r="L10" s="18">
        <f t="shared" si="5"/>
        <v>100</v>
      </c>
      <c r="M10" s="33">
        <f t="shared" si="6"/>
        <v>100</v>
      </c>
    </row>
    <row r="11" spans="1:13" ht="23.25" customHeight="1">
      <c r="A11" s="7" t="s">
        <v>67</v>
      </c>
      <c r="B11" s="18">
        <v>4242.8</v>
      </c>
      <c r="C11" s="18">
        <v>4182.2</v>
      </c>
      <c r="D11" s="8">
        <f t="shared" si="2"/>
        <v>98.57169793532572</v>
      </c>
      <c r="E11" s="35">
        <v>4526</v>
      </c>
      <c r="F11" s="8">
        <f t="shared" si="3"/>
        <v>106.67483737154708</v>
      </c>
      <c r="G11" s="17">
        <f t="shared" si="0"/>
        <v>108.22055377552485</v>
      </c>
      <c r="H11" s="35">
        <v>4561</v>
      </c>
      <c r="I11" s="8">
        <f t="shared" si="1"/>
        <v>109.05743388647124</v>
      </c>
      <c r="J11" s="8">
        <f t="shared" si="4"/>
        <v>100.77330976579762</v>
      </c>
      <c r="K11" s="35">
        <v>4596</v>
      </c>
      <c r="L11" s="18">
        <f t="shared" si="5"/>
        <v>109.89431399741763</v>
      </c>
      <c r="M11" s="33">
        <f t="shared" si="6"/>
        <v>100.76737557553169</v>
      </c>
    </row>
    <row r="12" spans="1:13" ht="56.25">
      <c r="A12" s="7" t="s">
        <v>29</v>
      </c>
      <c r="B12" s="18">
        <v>2224</v>
      </c>
      <c r="C12" s="18">
        <v>1503.2</v>
      </c>
      <c r="D12" s="8">
        <f t="shared" si="2"/>
        <v>67.58992805755396</v>
      </c>
      <c r="E12" s="35">
        <v>1517</v>
      </c>
      <c r="F12" s="8">
        <f t="shared" si="3"/>
        <v>68.21043165467626</v>
      </c>
      <c r="G12" s="17">
        <f t="shared" si="0"/>
        <v>100.91804151144225</v>
      </c>
      <c r="H12" s="35">
        <v>1517</v>
      </c>
      <c r="I12" s="8">
        <f t="shared" si="1"/>
        <v>100.91804151144225</v>
      </c>
      <c r="J12" s="8">
        <f t="shared" si="4"/>
        <v>100</v>
      </c>
      <c r="K12" s="35">
        <v>1517</v>
      </c>
      <c r="L12" s="18">
        <f t="shared" si="5"/>
        <v>100.91804151144225</v>
      </c>
      <c r="M12" s="33">
        <f t="shared" si="6"/>
        <v>100</v>
      </c>
    </row>
    <row r="13" spans="1:13" ht="37.5">
      <c r="A13" s="7" t="s">
        <v>30</v>
      </c>
      <c r="B13" s="18">
        <v>143</v>
      </c>
      <c r="C13" s="18">
        <v>230</v>
      </c>
      <c r="D13" s="8">
        <f t="shared" si="2"/>
        <v>160.83916083916083</v>
      </c>
      <c r="E13" s="35">
        <v>386</v>
      </c>
      <c r="F13" s="8">
        <f t="shared" si="3"/>
        <v>269.9300699300699</v>
      </c>
      <c r="G13" s="17">
        <f t="shared" si="0"/>
        <v>167.82608695652175</v>
      </c>
      <c r="H13" s="35">
        <v>409</v>
      </c>
      <c r="I13" s="8">
        <f t="shared" si="1"/>
        <v>177.82608695652172</v>
      </c>
      <c r="J13" s="8">
        <f t="shared" si="4"/>
        <v>105.95854922279793</v>
      </c>
      <c r="K13" s="35">
        <v>433</v>
      </c>
      <c r="L13" s="18">
        <f t="shared" si="5"/>
        <v>188.2608695652174</v>
      </c>
      <c r="M13" s="33">
        <f t="shared" si="6"/>
        <v>105.86797066014671</v>
      </c>
    </row>
    <row r="14" spans="1:13" ht="37.5">
      <c r="A14" s="7" t="s">
        <v>31</v>
      </c>
      <c r="B14" s="18">
        <v>0</v>
      </c>
      <c r="C14" s="18">
        <v>158</v>
      </c>
      <c r="D14" s="8">
        <v>0</v>
      </c>
      <c r="E14" s="35">
        <v>0</v>
      </c>
      <c r="F14" s="8">
        <v>0</v>
      </c>
      <c r="G14" s="17">
        <v>0</v>
      </c>
      <c r="H14" s="35">
        <v>0</v>
      </c>
      <c r="I14" s="8">
        <v>0</v>
      </c>
      <c r="J14" s="8">
        <v>0</v>
      </c>
      <c r="K14" s="35">
        <v>0</v>
      </c>
      <c r="L14" s="18">
        <v>0</v>
      </c>
      <c r="M14" s="33">
        <v>0</v>
      </c>
    </row>
    <row r="15" spans="1:13" ht="37.5">
      <c r="A15" s="7" t="s">
        <v>32</v>
      </c>
      <c r="B15" s="18">
        <v>763.4</v>
      </c>
      <c r="C15" s="18">
        <v>699.9</v>
      </c>
      <c r="D15" s="8">
        <f t="shared" si="2"/>
        <v>91.68194917474456</v>
      </c>
      <c r="E15" s="35">
        <v>500</v>
      </c>
      <c r="F15" s="8">
        <f t="shared" si="3"/>
        <v>65.49646319098768</v>
      </c>
      <c r="G15" s="17">
        <f t="shared" si="0"/>
        <v>71.43877696813831</v>
      </c>
      <c r="H15" s="35">
        <v>500</v>
      </c>
      <c r="I15" s="8">
        <f t="shared" si="1"/>
        <v>71.43877696813831</v>
      </c>
      <c r="J15" s="8">
        <f t="shared" si="4"/>
        <v>100</v>
      </c>
      <c r="K15" s="35">
        <v>500</v>
      </c>
      <c r="L15" s="18">
        <f>K15/C15*100</f>
        <v>71.43877696813831</v>
      </c>
      <c r="M15" s="33">
        <f t="shared" si="6"/>
        <v>100</v>
      </c>
    </row>
    <row r="16" spans="1:13" ht="18.75">
      <c r="A16" s="7" t="s">
        <v>33</v>
      </c>
      <c r="B16" s="18">
        <v>2415.1</v>
      </c>
      <c r="C16" s="18">
        <v>4580</v>
      </c>
      <c r="D16" s="8">
        <f t="shared" si="2"/>
        <v>189.6401805308269</v>
      </c>
      <c r="E16" s="35">
        <v>2168</v>
      </c>
      <c r="F16" s="8">
        <f t="shared" si="3"/>
        <v>89.7685396049853</v>
      </c>
      <c r="G16" s="17">
        <f t="shared" si="0"/>
        <v>47.33624454148472</v>
      </c>
      <c r="H16" s="35">
        <v>2168</v>
      </c>
      <c r="I16" s="8">
        <f t="shared" si="1"/>
        <v>47.33624454148472</v>
      </c>
      <c r="J16" s="8">
        <f t="shared" si="4"/>
        <v>100</v>
      </c>
      <c r="K16" s="35">
        <v>2168</v>
      </c>
      <c r="L16" s="18">
        <f>K16/C16*100</f>
        <v>47.33624454148472</v>
      </c>
      <c r="M16" s="33">
        <f t="shared" si="6"/>
        <v>100</v>
      </c>
    </row>
    <row r="17" spans="1:13" ht="18.75">
      <c r="A17" s="7" t="s">
        <v>34</v>
      </c>
      <c r="B17" s="18">
        <v>0</v>
      </c>
      <c r="C17" s="18">
        <v>0</v>
      </c>
      <c r="D17" s="8">
        <v>0</v>
      </c>
      <c r="E17" s="35">
        <v>0</v>
      </c>
      <c r="F17" s="8">
        <v>0</v>
      </c>
      <c r="G17" s="17">
        <v>0</v>
      </c>
      <c r="H17" s="35">
        <v>0</v>
      </c>
      <c r="I17" s="8">
        <v>0</v>
      </c>
      <c r="J17" s="8">
        <v>0</v>
      </c>
      <c r="K17" s="35">
        <v>0</v>
      </c>
      <c r="L17" s="18">
        <v>0</v>
      </c>
      <c r="M17" s="33">
        <v>0</v>
      </c>
    </row>
    <row r="18" spans="1:13" ht="18.75">
      <c r="A18" s="7" t="s">
        <v>14</v>
      </c>
      <c r="B18" s="18">
        <f>B20+B21+B22+B23+B24</f>
        <v>305734.10000000003</v>
      </c>
      <c r="C18" s="18">
        <f aca="true" t="shared" si="7" ref="C18:L18">C20+C21+C22+C23+C24</f>
        <v>310398.69999999995</v>
      </c>
      <c r="D18" s="18">
        <f t="shared" si="7"/>
        <v>847.3171757602721</v>
      </c>
      <c r="E18" s="35">
        <f t="shared" si="7"/>
        <v>304305.6</v>
      </c>
      <c r="F18" s="18">
        <f t="shared" si="7"/>
        <v>296.934686568845</v>
      </c>
      <c r="G18" s="18">
        <f t="shared" si="7"/>
        <v>297.02313262449616</v>
      </c>
      <c r="H18" s="35">
        <f t="shared" si="7"/>
        <v>262778.8</v>
      </c>
      <c r="I18" s="18">
        <f t="shared" si="7"/>
        <v>242.48349854594483</v>
      </c>
      <c r="J18" s="8">
        <f t="shared" si="4"/>
        <v>86.35358665762313</v>
      </c>
      <c r="K18" s="35">
        <f t="shared" si="7"/>
        <v>269541.6</v>
      </c>
      <c r="L18" s="18">
        <f t="shared" si="7"/>
        <v>247.017895855756</v>
      </c>
      <c r="M18" s="33">
        <f t="shared" si="6"/>
        <v>102.57357138399293</v>
      </c>
    </row>
    <row r="19" spans="1:13" ht="18.75">
      <c r="A19" s="7" t="s">
        <v>4</v>
      </c>
      <c r="B19" s="18"/>
      <c r="C19" s="18"/>
      <c r="D19" s="8"/>
      <c r="E19" s="35"/>
      <c r="F19" s="8"/>
      <c r="G19" s="17"/>
      <c r="H19" s="35"/>
      <c r="I19" s="8"/>
      <c r="J19" s="8"/>
      <c r="K19" s="35"/>
      <c r="L19" s="18"/>
      <c r="M19" s="33"/>
    </row>
    <row r="20" spans="1:13" ht="18.75">
      <c r="A20" s="7" t="s">
        <v>2</v>
      </c>
      <c r="B20" s="18">
        <v>91008.9</v>
      </c>
      <c r="C20" s="18">
        <v>96349.9</v>
      </c>
      <c r="D20" s="8">
        <f t="shared" si="2"/>
        <v>105.86865680169741</v>
      </c>
      <c r="E20" s="35">
        <v>111941.2</v>
      </c>
      <c r="F20" s="8">
        <f t="shared" si="3"/>
        <v>123.00027799478951</v>
      </c>
      <c r="G20" s="17">
        <f t="shared" si="0"/>
        <v>116.18195763565919</v>
      </c>
      <c r="H20" s="35">
        <v>105763.8</v>
      </c>
      <c r="I20" s="8">
        <f t="shared" si="1"/>
        <v>109.7705342714419</v>
      </c>
      <c r="J20" s="8">
        <f t="shared" si="4"/>
        <v>94.48156710844623</v>
      </c>
      <c r="K20" s="35">
        <v>102446.6</v>
      </c>
      <c r="L20" s="18">
        <f>K20/C20*100</f>
        <v>106.32766614184344</v>
      </c>
      <c r="M20" s="33">
        <f t="shared" si="6"/>
        <v>96.86357714076082</v>
      </c>
    </row>
    <row r="21" spans="1:13" ht="18.75">
      <c r="A21" s="7" t="s">
        <v>15</v>
      </c>
      <c r="B21" s="18">
        <v>119468.8</v>
      </c>
      <c r="C21" s="18">
        <v>125317.2</v>
      </c>
      <c r="D21" s="8">
        <f t="shared" si="2"/>
        <v>104.89533669041624</v>
      </c>
      <c r="E21" s="35">
        <v>135520.4</v>
      </c>
      <c r="F21" s="8">
        <f t="shared" si="3"/>
        <v>113.43580918197888</v>
      </c>
      <c r="G21" s="17">
        <f t="shared" si="0"/>
        <v>108.14189911680121</v>
      </c>
      <c r="H21" s="35">
        <v>141589.5</v>
      </c>
      <c r="I21" s="8">
        <f t="shared" si="1"/>
        <v>112.9848895442924</v>
      </c>
      <c r="J21" s="8">
        <f t="shared" si="4"/>
        <v>104.47836635665185</v>
      </c>
      <c r="K21" s="35">
        <v>151807.4</v>
      </c>
      <c r="L21" s="18">
        <f>K21/C21*100</f>
        <v>121.13851889445344</v>
      </c>
      <c r="M21" s="33">
        <f t="shared" si="6"/>
        <v>107.21656620017728</v>
      </c>
    </row>
    <row r="22" spans="1:13" ht="18.75">
      <c r="A22" s="7" t="s">
        <v>16</v>
      </c>
      <c r="B22" s="18">
        <v>93959.2</v>
      </c>
      <c r="C22" s="18">
        <v>78190.6</v>
      </c>
      <c r="D22" s="8">
        <f t="shared" si="2"/>
        <v>83.21760934533287</v>
      </c>
      <c r="E22" s="35">
        <v>56844</v>
      </c>
      <c r="F22" s="8">
        <f t="shared" si="3"/>
        <v>60.49859939207656</v>
      </c>
      <c r="G22" s="17">
        <f t="shared" si="0"/>
        <v>72.69927587203576</v>
      </c>
      <c r="H22" s="35">
        <v>15425.5</v>
      </c>
      <c r="I22" s="8">
        <f t="shared" si="1"/>
        <v>19.728074730210533</v>
      </c>
      <c r="J22" s="8">
        <f t="shared" si="4"/>
        <v>27.136549152065303</v>
      </c>
      <c r="K22" s="35">
        <v>15287.6</v>
      </c>
      <c r="L22" s="18">
        <f>K22/C22*100</f>
        <v>19.551710819459114</v>
      </c>
      <c r="M22" s="33">
        <f t="shared" si="6"/>
        <v>99.10602573660498</v>
      </c>
    </row>
    <row r="23" spans="1:13" ht="18.75">
      <c r="A23" s="7" t="s">
        <v>17</v>
      </c>
      <c r="B23" s="18">
        <v>1918</v>
      </c>
      <c r="C23" s="18">
        <v>10558.6</v>
      </c>
      <c r="D23" s="8">
        <f t="shared" si="2"/>
        <v>550.5005213764339</v>
      </c>
      <c r="E23" s="35">
        <v>0</v>
      </c>
      <c r="F23" s="8">
        <f t="shared" si="3"/>
        <v>0</v>
      </c>
      <c r="G23" s="17">
        <f t="shared" si="0"/>
        <v>0</v>
      </c>
      <c r="H23" s="35">
        <v>0</v>
      </c>
      <c r="I23" s="8">
        <f t="shared" si="1"/>
        <v>0</v>
      </c>
      <c r="J23" s="8">
        <v>0</v>
      </c>
      <c r="K23" s="35">
        <v>0</v>
      </c>
      <c r="L23" s="18">
        <f>K23/C23*100</f>
        <v>0</v>
      </c>
      <c r="M23" s="33">
        <v>0</v>
      </c>
    </row>
    <row r="24" spans="1:13" ht="18.75">
      <c r="A24" s="7" t="s">
        <v>23</v>
      </c>
      <c r="B24" s="18">
        <v>-620.8</v>
      </c>
      <c r="C24" s="18">
        <v>-17.6</v>
      </c>
      <c r="D24" s="8">
        <f t="shared" si="2"/>
        <v>2.8350515463917527</v>
      </c>
      <c r="E24" s="35">
        <v>0</v>
      </c>
      <c r="F24" s="8">
        <f t="shared" si="3"/>
        <v>0</v>
      </c>
      <c r="G24" s="17">
        <f t="shared" si="0"/>
        <v>0</v>
      </c>
      <c r="H24" s="35">
        <v>0</v>
      </c>
      <c r="I24" s="8">
        <v>0</v>
      </c>
      <c r="J24" s="8">
        <v>0</v>
      </c>
      <c r="K24" s="35">
        <v>0</v>
      </c>
      <c r="L24" s="18">
        <v>0</v>
      </c>
      <c r="M24" s="33">
        <v>0</v>
      </c>
    </row>
    <row r="25" spans="1:13" s="5" customFormat="1" ht="18.75">
      <c r="A25" s="4" t="s">
        <v>3</v>
      </c>
      <c r="B25" s="8">
        <f>B27+B37+B38+B45+B50+B51+B57+B60+B62+B67+B70+B71+B36</f>
        <v>461580.30000000005</v>
      </c>
      <c r="C25" s="8">
        <f>C27+C37+C38+C45+C50+C51+C57+C60+C62+C67+C70+C71+C36</f>
        <v>486336.4</v>
      </c>
      <c r="D25" s="8">
        <f t="shared" si="2"/>
        <v>105.36333548030537</v>
      </c>
      <c r="E25" s="34">
        <f>E27+E37+E38+E45+E50+E51+E57+E60+E62+E67+E70+E71+E36</f>
        <v>469000.6</v>
      </c>
      <c r="F25" s="8">
        <f t="shared" si="3"/>
        <v>101.60758593900128</v>
      </c>
      <c r="G25" s="17">
        <f t="shared" si="0"/>
        <v>96.43543029063832</v>
      </c>
      <c r="H25" s="34">
        <f>H27+H37+H38+H45+H50+H51+H57+H60+H62+H67+H70+H71+H36</f>
        <v>435549.8</v>
      </c>
      <c r="I25" s="8">
        <f t="shared" si="1"/>
        <v>89.55731053649284</v>
      </c>
      <c r="J25" s="8">
        <f t="shared" si="4"/>
        <v>92.86764238681144</v>
      </c>
      <c r="K25" s="34">
        <f>K27+K37+K38+K45+K50+K51+K57+K60+K62+K67+K70+K71+K36</f>
        <v>449737.5999999999</v>
      </c>
      <c r="L25" s="18">
        <f>K25/C25*100</f>
        <v>92.47459166124516</v>
      </c>
      <c r="M25" s="33">
        <f t="shared" si="6"/>
        <v>103.25744610604801</v>
      </c>
    </row>
    <row r="26" spans="1:13" ht="18.75">
      <c r="A26" s="6" t="s">
        <v>4</v>
      </c>
      <c r="B26" s="18"/>
      <c r="C26" s="18"/>
      <c r="D26" s="8"/>
      <c r="E26" s="35"/>
      <c r="F26" s="8"/>
      <c r="G26" s="17"/>
      <c r="H26" s="35"/>
      <c r="I26" s="8"/>
      <c r="J26" s="8"/>
      <c r="K26" s="35"/>
      <c r="L26" s="18"/>
      <c r="M26" s="33"/>
    </row>
    <row r="27" spans="1:13" ht="18.75">
      <c r="A27" s="7" t="s">
        <v>5</v>
      </c>
      <c r="B27" s="18">
        <f>SUM(B28:B35)</f>
        <v>88899.7</v>
      </c>
      <c r="C27" s="18">
        <f>SUM(C28:C35)</f>
        <v>90806.79999999999</v>
      </c>
      <c r="D27" s="8">
        <f t="shared" si="2"/>
        <v>102.14522658681638</v>
      </c>
      <c r="E27" s="35">
        <f>SUM(E28:E35)</f>
        <v>102033.19999999998</v>
      </c>
      <c r="F27" s="8">
        <f t="shared" si="3"/>
        <v>114.77339068635774</v>
      </c>
      <c r="G27" s="17">
        <f t="shared" si="0"/>
        <v>112.36295079223142</v>
      </c>
      <c r="H27" s="35">
        <f>SUM(H28:H35)</f>
        <v>93322.5</v>
      </c>
      <c r="I27" s="8">
        <f t="shared" si="1"/>
        <v>102.77038723972214</v>
      </c>
      <c r="J27" s="8">
        <f t="shared" si="4"/>
        <v>91.46287678912356</v>
      </c>
      <c r="K27" s="35">
        <f>SUM(K28:K35)</f>
        <v>92273.5</v>
      </c>
      <c r="L27" s="18">
        <f aca="true" t="shared" si="8" ref="L27:L32">K27/C27*100</f>
        <v>101.61518740887247</v>
      </c>
      <c r="M27" s="33">
        <f t="shared" si="6"/>
        <v>98.87594095743256</v>
      </c>
    </row>
    <row r="28" spans="1:13" ht="47.25">
      <c r="A28" s="24" t="s">
        <v>42</v>
      </c>
      <c r="B28" s="18">
        <v>5733.3</v>
      </c>
      <c r="C28" s="18">
        <v>2757</v>
      </c>
      <c r="D28" s="8">
        <f t="shared" si="2"/>
        <v>48.087488880749305</v>
      </c>
      <c r="E28" s="35">
        <v>2375</v>
      </c>
      <c r="F28" s="8">
        <f t="shared" si="3"/>
        <v>41.42465944569445</v>
      </c>
      <c r="G28" s="17">
        <f t="shared" si="0"/>
        <v>86.1443598113892</v>
      </c>
      <c r="H28" s="35">
        <v>2375</v>
      </c>
      <c r="I28" s="8">
        <f t="shared" si="1"/>
        <v>86.1443598113892</v>
      </c>
      <c r="J28" s="8">
        <f t="shared" si="4"/>
        <v>100</v>
      </c>
      <c r="K28" s="35">
        <v>2375</v>
      </c>
      <c r="L28" s="18">
        <f t="shared" si="8"/>
        <v>86.1443598113892</v>
      </c>
      <c r="M28" s="33">
        <f t="shared" si="6"/>
        <v>100</v>
      </c>
    </row>
    <row r="29" spans="1:13" ht="60">
      <c r="A29" s="25" t="s">
        <v>36</v>
      </c>
      <c r="B29" s="18">
        <v>3523.1</v>
      </c>
      <c r="C29" s="18">
        <v>3555.2</v>
      </c>
      <c r="D29" s="8">
        <f t="shared" si="2"/>
        <v>100.91112940308251</v>
      </c>
      <c r="E29" s="35">
        <v>2723.3</v>
      </c>
      <c r="F29" s="8">
        <f t="shared" si="3"/>
        <v>77.29840197553291</v>
      </c>
      <c r="G29" s="17">
        <f t="shared" si="0"/>
        <v>76.60047254725474</v>
      </c>
      <c r="H29" s="35">
        <v>2747.6</v>
      </c>
      <c r="I29" s="8">
        <f t="shared" si="1"/>
        <v>77.28397839783977</v>
      </c>
      <c r="J29" s="8">
        <f t="shared" si="4"/>
        <v>100.89229978335108</v>
      </c>
      <c r="K29" s="35">
        <v>2747.6</v>
      </c>
      <c r="L29" s="18">
        <f t="shared" si="8"/>
        <v>77.28397839783977</v>
      </c>
      <c r="M29" s="33">
        <f t="shared" si="6"/>
        <v>100</v>
      </c>
    </row>
    <row r="30" spans="1:13" ht="60">
      <c r="A30" s="25" t="s">
        <v>37</v>
      </c>
      <c r="B30" s="18">
        <v>49777.1</v>
      </c>
      <c r="C30" s="18">
        <v>53111.2</v>
      </c>
      <c r="D30" s="8">
        <f t="shared" si="2"/>
        <v>106.69805995126274</v>
      </c>
      <c r="E30" s="35">
        <v>62998.9</v>
      </c>
      <c r="F30" s="8">
        <f t="shared" si="3"/>
        <v>126.56201345598679</v>
      </c>
      <c r="G30" s="17">
        <f t="shared" si="0"/>
        <v>118.61697721008</v>
      </c>
      <c r="H30" s="35">
        <v>55677.9</v>
      </c>
      <c r="I30" s="8">
        <f t="shared" si="1"/>
        <v>104.83269065658469</v>
      </c>
      <c r="J30" s="8">
        <f t="shared" si="4"/>
        <v>88.37916217584751</v>
      </c>
      <c r="K30" s="35">
        <v>54619.3</v>
      </c>
      <c r="L30" s="18">
        <f t="shared" si="8"/>
        <v>102.83951407612707</v>
      </c>
      <c r="M30" s="33">
        <f t="shared" si="6"/>
        <v>98.09870702738431</v>
      </c>
    </row>
    <row r="31" spans="1:13" ht="18.75">
      <c r="A31" s="25" t="s">
        <v>38</v>
      </c>
      <c r="B31" s="18">
        <v>15.5</v>
      </c>
      <c r="C31" s="18">
        <v>0.4</v>
      </c>
      <c r="D31" s="8">
        <f t="shared" si="2"/>
        <v>2.5806451612903225</v>
      </c>
      <c r="E31" s="35">
        <v>1.7</v>
      </c>
      <c r="F31" s="8">
        <f t="shared" si="3"/>
        <v>10.967741935483872</v>
      </c>
      <c r="G31" s="17">
        <f t="shared" si="0"/>
        <v>425</v>
      </c>
      <c r="H31" s="35">
        <v>1.8</v>
      </c>
      <c r="I31" s="8">
        <f t="shared" si="1"/>
        <v>450</v>
      </c>
      <c r="J31" s="8">
        <f t="shared" si="4"/>
        <v>105.88235294117648</v>
      </c>
      <c r="K31" s="35">
        <v>11.4</v>
      </c>
      <c r="L31" s="18">
        <f t="shared" si="8"/>
        <v>2850</v>
      </c>
      <c r="M31" s="33">
        <f t="shared" si="6"/>
        <v>633.3333333333333</v>
      </c>
    </row>
    <row r="32" spans="1:13" ht="45">
      <c r="A32" s="25" t="s">
        <v>39</v>
      </c>
      <c r="B32" s="18">
        <v>7470</v>
      </c>
      <c r="C32" s="18">
        <v>8667.3</v>
      </c>
      <c r="D32" s="8">
        <f t="shared" si="2"/>
        <v>116.02811244979918</v>
      </c>
      <c r="E32" s="35">
        <v>9110.4</v>
      </c>
      <c r="F32" s="8">
        <f t="shared" si="3"/>
        <v>121.95983935742971</v>
      </c>
      <c r="G32" s="17">
        <f t="shared" si="0"/>
        <v>105.11231871517082</v>
      </c>
      <c r="H32" s="35">
        <v>9110.4</v>
      </c>
      <c r="I32" s="8">
        <f t="shared" si="1"/>
        <v>105.11231871517082</v>
      </c>
      <c r="J32" s="8">
        <f t="shared" si="4"/>
        <v>100</v>
      </c>
      <c r="K32" s="35">
        <v>9110.4</v>
      </c>
      <c r="L32" s="18">
        <f t="shared" si="8"/>
        <v>105.11231871517082</v>
      </c>
      <c r="M32" s="33">
        <f t="shared" si="6"/>
        <v>100</v>
      </c>
    </row>
    <row r="33" spans="1:13" ht="18.75">
      <c r="A33" s="25" t="s">
        <v>81</v>
      </c>
      <c r="B33" s="18">
        <v>2408.9</v>
      </c>
      <c r="C33" s="18">
        <v>0</v>
      </c>
      <c r="D33" s="8">
        <v>0</v>
      </c>
      <c r="E33" s="35">
        <v>0</v>
      </c>
      <c r="F33" s="8">
        <f t="shared" si="3"/>
        <v>0</v>
      </c>
      <c r="G33" s="17">
        <v>0</v>
      </c>
      <c r="H33" s="35">
        <v>0</v>
      </c>
      <c r="I33" s="8">
        <v>0</v>
      </c>
      <c r="J33" s="8">
        <v>0</v>
      </c>
      <c r="K33" s="35">
        <v>0</v>
      </c>
      <c r="L33" s="18">
        <v>0</v>
      </c>
      <c r="M33" s="33">
        <v>0</v>
      </c>
    </row>
    <row r="34" spans="1:13" ht="18.75">
      <c r="A34" s="25" t="s">
        <v>41</v>
      </c>
      <c r="B34" s="18">
        <v>0</v>
      </c>
      <c r="C34" s="18">
        <v>0</v>
      </c>
      <c r="D34" s="8">
        <v>0</v>
      </c>
      <c r="E34" s="35">
        <v>500</v>
      </c>
      <c r="F34" s="8">
        <v>0</v>
      </c>
      <c r="G34" s="17">
        <v>0</v>
      </c>
      <c r="H34" s="35">
        <v>500</v>
      </c>
      <c r="I34" s="8">
        <v>0</v>
      </c>
      <c r="J34" s="8">
        <f t="shared" si="4"/>
        <v>100</v>
      </c>
      <c r="K34" s="35">
        <v>500</v>
      </c>
      <c r="L34" s="18">
        <v>0</v>
      </c>
      <c r="M34" s="33">
        <f t="shared" si="6"/>
        <v>100</v>
      </c>
    </row>
    <row r="35" spans="1:13" ht="18.75">
      <c r="A35" s="25" t="s">
        <v>40</v>
      </c>
      <c r="B35" s="18">
        <v>19971.8</v>
      </c>
      <c r="C35" s="18">
        <v>22715.7</v>
      </c>
      <c r="D35" s="8">
        <f t="shared" si="2"/>
        <v>113.73887180925104</v>
      </c>
      <c r="E35" s="35">
        <v>24323.9</v>
      </c>
      <c r="F35" s="8">
        <f t="shared" si="3"/>
        <v>121.79122562813569</v>
      </c>
      <c r="G35" s="17">
        <f t="shared" si="0"/>
        <v>107.07968497558957</v>
      </c>
      <c r="H35" s="35">
        <v>22909.8</v>
      </c>
      <c r="I35" s="8">
        <f t="shared" si="1"/>
        <v>100.85447509872026</v>
      </c>
      <c r="J35" s="8">
        <f t="shared" si="4"/>
        <v>94.18637636234321</v>
      </c>
      <c r="K35" s="35">
        <v>22909.8</v>
      </c>
      <c r="L35" s="18">
        <f>K35/C35*100</f>
        <v>100.85447509872026</v>
      </c>
      <c r="M35" s="33">
        <f t="shared" si="6"/>
        <v>100</v>
      </c>
    </row>
    <row r="36" spans="1:13" ht="18.75">
      <c r="A36" s="7" t="s">
        <v>12</v>
      </c>
      <c r="B36" s="18">
        <v>510.4</v>
      </c>
      <c r="C36" s="18">
        <v>365.2</v>
      </c>
      <c r="D36" s="8">
        <f t="shared" si="2"/>
        <v>71.55172413793103</v>
      </c>
      <c r="E36" s="35">
        <v>0</v>
      </c>
      <c r="F36" s="8">
        <v>0</v>
      </c>
      <c r="G36" s="17">
        <v>0</v>
      </c>
      <c r="H36" s="35">
        <v>0</v>
      </c>
      <c r="I36" s="8">
        <v>0</v>
      </c>
      <c r="J36" s="8">
        <v>0</v>
      </c>
      <c r="K36" s="35">
        <v>0</v>
      </c>
      <c r="L36" s="18">
        <v>0</v>
      </c>
      <c r="M36" s="33">
        <v>0</v>
      </c>
    </row>
    <row r="37" spans="1:13" ht="41.25" customHeight="1">
      <c r="A37" s="7" t="s">
        <v>13</v>
      </c>
      <c r="B37" s="18">
        <v>427.3</v>
      </c>
      <c r="C37" s="18">
        <v>755</v>
      </c>
      <c r="D37" s="8">
        <f t="shared" si="2"/>
        <v>176.69084952024338</v>
      </c>
      <c r="E37" s="35">
        <v>2020</v>
      </c>
      <c r="F37" s="8">
        <f t="shared" si="3"/>
        <v>472.735782822373</v>
      </c>
      <c r="G37" s="17">
        <f t="shared" si="0"/>
        <v>267.5496688741722</v>
      </c>
      <c r="H37" s="35">
        <v>1950</v>
      </c>
      <c r="I37" s="8">
        <f t="shared" si="1"/>
        <v>258.27814569536423</v>
      </c>
      <c r="J37" s="8">
        <f t="shared" si="4"/>
        <v>96.53465346534654</v>
      </c>
      <c r="K37" s="35">
        <v>1950</v>
      </c>
      <c r="L37" s="18">
        <f>K37/C37*100</f>
        <v>258.27814569536423</v>
      </c>
      <c r="M37" s="33">
        <f t="shared" si="6"/>
        <v>100</v>
      </c>
    </row>
    <row r="38" spans="1:13" ht="18" customHeight="1">
      <c r="A38" s="7" t="s">
        <v>6</v>
      </c>
      <c r="B38" s="18">
        <f>SUM(B39:B44)</f>
        <v>63183.700000000004</v>
      </c>
      <c r="C38" s="18">
        <f>SUM(C39:C44)</f>
        <v>31257.000000000004</v>
      </c>
      <c r="D38" s="8">
        <f t="shared" si="2"/>
        <v>49.47003736723237</v>
      </c>
      <c r="E38" s="35">
        <f>SUM(E39:E44)</f>
        <v>26031.4</v>
      </c>
      <c r="F38" s="8">
        <f t="shared" si="3"/>
        <v>41.19954988390993</v>
      </c>
      <c r="G38" s="17">
        <f t="shared" si="0"/>
        <v>83.28182487122884</v>
      </c>
      <c r="H38" s="35">
        <f>SUM(H39:H44)</f>
        <v>18363.500000000004</v>
      </c>
      <c r="I38" s="8">
        <f t="shared" si="1"/>
        <v>58.750039991042016</v>
      </c>
      <c r="J38" s="8">
        <f t="shared" si="4"/>
        <v>70.54365112902111</v>
      </c>
      <c r="K38" s="35">
        <f>SUM(K39:K44)</f>
        <v>16363.5</v>
      </c>
      <c r="L38" s="18">
        <f>K38/C38*100</f>
        <v>52.351473269987515</v>
      </c>
      <c r="M38" s="33">
        <f t="shared" si="6"/>
        <v>89.10883001606446</v>
      </c>
    </row>
    <row r="39" spans="1:13" ht="18" customHeight="1">
      <c r="A39" s="37" t="s">
        <v>82</v>
      </c>
      <c r="B39" s="18">
        <v>55.6</v>
      </c>
      <c r="C39" s="18">
        <v>0</v>
      </c>
      <c r="D39" s="8">
        <f t="shared" si="2"/>
        <v>0</v>
      </c>
      <c r="E39" s="35">
        <v>0</v>
      </c>
      <c r="F39" s="8">
        <f t="shared" si="3"/>
        <v>0</v>
      </c>
      <c r="G39" s="17">
        <v>0</v>
      </c>
      <c r="H39" s="35">
        <v>0</v>
      </c>
      <c r="I39" s="8">
        <v>0</v>
      </c>
      <c r="J39" s="8">
        <v>0</v>
      </c>
      <c r="K39" s="35">
        <v>0</v>
      </c>
      <c r="L39" s="18">
        <v>0</v>
      </c>
      <c r="M39" s="33">
        <v>0</v>
      </c>
    </row>
    <row r="40" spans="1:13" ht="18" customHeight="1">
      <c r="A40" s="26" t="s">
        <v>43</v>
      </c>
      <c r="B40" s="18">
        <v>1343</v>
      </c>
      <c r="C40" s="18">
        <v>0</v>
      </c>
      <c r="D40" s="8">
        <v>0</v>
      </c>
      <c r="E40" s="35">
        <v>0</v>
      </c>
      <c r="F40" s="8">
        <v>0</v>
      </c>
      <c r="G40" s="17">
        <v>0</v>
      </c>
      <c r="H40" s="35">
        <v>0</v>
      </c>
      <c r="I40" s="8">
        <v>0</v>
      </c>
      <c r="J40" s="8">
        <v>0</v>
      </c>
      <c r="K40" s="35">
        <v>0</v>
      </c>
      <c r="L40" s="18">
        <v>0</v>
      </c>
      <c r="M40" s="33">
        <v>0</v>
      </c>
    </row>
    <row r="41" spans="1:13" ht="18" customHeight="1">
      <c r="A41" s="26" t="s">
        <v>64</v>
      </c>
      <c r="B41" s="18">
        <v>3995.9</v>
      </c>
      <c r="C41" s="18">
        <v>12285.7</v>
      </c>
      <c r="D41" s="8">
        <f t="shared" si="2"/>
        <v>307.4576440851873</v>
      </c>
      <c r="E41" s="35">
        <v>3036.9</v>
      </c>
      <c r="F41" s="8">
        <f t="shared" si="3"/>
        <v>76.00040041042068</v>
      </c>
      <c r="G41" s="17"/>
      <c r="H41" s="35">
        <v>3036.9</v>
      </c>
      <c r="I41" s="8"/>
      <c r="J41" s="8">
        <f t="shared" si="4"/>
        <v>100</v>
      </c>
      <c r="K41" s="35">
        <v>3036.9</v>
      </c>
      <c r="L41" s="18">
        <f>K41/C41*100</f>
        <v>24.718982231374685</v>
      </c>
      <c r="M41" s="33">
        <f t="shared" si="6"/>
        <v>100</v>
      </c>
    </row>
    <row r="42" spans="1:13" ht="18" customHeight="1">
      <c r="A42" s="25" t="s">
        <v>44</v>
      </c>
      <c r="B42" s="18">
        <v>56841.8</v>
      </c>
      <c r="C42" s="18">
        <v>13825</v>
      </c>
      <c r="D42" s="8">
        <f t="shared" si="2"/>
        <v>24.321889876816005</v>
      </c>
      <c r="E42" s="35">
        <v>21922.9</v>
      </c>
      <c r="F42" s="8">
        <f t="shared" si="3"/>
        <v>38.56827194071968</v>
      </c>
      <c r="G42" s="17">
        <f t="shared" si="0"/>
        <v>158.574321880651</v>
      </c>
      <c r="H42" s="35">
        <v>14379.2</v>
      </c>
      <c r="I42" s="8">
        <f t="shared" si="1"/>
        <v>104.00867992766727</v>
      </c>
      <c r="J42" s="8">
        <f t="shared" si="4"/>
        <v>65.58986265503195</v>
      </c>
      <c r="K42" s="35">
        <v>12379.2</v>
      </c>
      <c r="L42" s="18">
        <f aca="true" t="shared" si="9" ref="L42:L68">K42/C42*100</f>
        <v>89.54213381555154</v>
      </c>
      <c r="M42" s="33">
        <f t="shared" si="6"/>
        <v>86.09102036274618</v>
      </c>
    </row>
    <row r="43" spans="1:13" ht="18" customHeight="1">
      <c r="A43" s="25" t="s">
        <v>83</v>
      </c>
      <c r="B43" s="18">
        <v>0</v>
      </c>
      <c r="C43" s="18">
        <v>1699.9</v>
      </c>
      <c r="D43" s="8">
        <v>0</v>
      </c>
      <c r="E43" s="35">
        <v>0</v>
      </c>
      <c r="F43" s="8">
        <v>0</v>
      </c>
      <c r="G43" s="17">
        <v>0</v>
      </c>
      <c r="H43" s="35">
        <v>0</v>
      </c>
      <c r="I43" s="8">
        <v>0</v>
      </c>
      <c r="J43" s="8">
        <v>0</v>
      </c>
      <c r="K43" s="35">
        <v>0</v>
      </c>
      <c r="L43" s="18">
        <f t="shared" si="9"/>
        <v>0</v>
      </c>
      <c r="M43" s="33">
        <v>0</v>
      </c>
    </row>
    <row r="44" spans="1:13" ht="31.5" customHeight="1">
      <c r="A44" s="27" t="s">
        <v>45</v>
      </c>
      <c r="B44" s="18">
        <v>947.4</v>
      </c>
      <c r="C44" s="18">
        <v>3446.4</v>
      </c>
      <c r="D44" s="8">
        <f t="shared" si="2"/>
        <v>363.7745408486384</v>
      </c>
      <c r="E44" s="35">
        <v>1071.6</v>
      </c>
      <c r="F44" s="8">
        <f t="shared" si="3"/>
        <v>113.10956301456618</v>
      </c>
      <c r="G44" s="17">
        <f t="shared" si="0"/>
        <v>31.093314763231195</v>
      </c>
      <c r="H44" s="35">
        <v>947.4</v>
      </c>
      <c r="I44" s="8">
        <f t="shared" si="1"/>
        <v>27.48955431754875</v>
      </c>
      <c r="J44" s="8">
        <f t="shared" si="4"/>
        <v>88.40985442329227</v>
      </c>
      <c r="K44" s="35">
        <v>947.4</v>
      </c>
      <c r="L44" s="18">
        <f t="shared" si="9"/>
        <v>27.48955431754875</v>
      </c>
      <c r="M44" s="33">
        <f t="shared" si="6"/>
        <v>100</v>
      </c>
    </row>
    <row r="45" spans="1:13" ht="18.75">
      <c r="A45" s="7" t="s">
        <v>7</v>
      </c>
      <c r="B45" s="18">
        <f>SUM(B46:B49)</f>
        <v>29757.600000000002</v>
      </c>
      <c r="C45" s="18">
        <f>SUM(C46:C49)</f>
        <v>38643.2</v>
      </c>
      <c r="D45" s="8">
        <f t="shared" si="2"/>
        <v>129.85993494098983</v>
      </c>
      <c r="E45" s="35">
        <f>SUM(E46:E49)</f>
        <v>27207.4</v>
      </c>
      <c r="F45" s="8">
        <f t="shared" si="3"/>
        <v>91.43008844799311</v>
      </c>
      <c r="G45" s="17">
        <f t="shared" si="0"/>
        <v>70.40669509771449</v>
      </c>
      <c r="H45" s="35">
        <f>SUM(H46:H49)</f>
        <v>14522.5</v>
      </c>
      <c r="I45" s="8">
        <f t="shared" si="1"/>
        <v>37.58099743292481</v>
      </c>
      <c r="J45" s="8">
        <f t="shared" si="4"/>
        <v>53.37702242772187</v>
      </c>
      <c r="K45" s="35">
        <f>SUM(K46:K49)</f>
        <v>11806.4</v>
      </c>
      <c r="L45" s="18">
        <f t="shared" si="9"/>
        <v>30.552335210334547</v>
      </c>
      <c r="M45" s="33">
        <f t="shared" si="6"/>
        <v>81.2972972972973</v>
      </c>
    </row>
    <row r="46" spans="1:13" ht="18.75">
      <c r="A46" s="27" t="s">
        <v>46</v>
      </c>
      <c r="B46" s="18">
        <v>574.5</v>
      </c>
      <c r="C46" s="18">
        <v>700</v>
      </c>
      <c r="D46" s="8">
        <f t="shared" si="2"/>
        <v>121.84508268059182</v>
      </c>
      <c r="E46" s="35">
        <v>1100</v>
      </c>
      <c r="F46" s="8">
        <f t="shared" si="3"/>
        <v>191.47084421235857</v>
      </c>
      <c r="G46" s="17">
        <f t="shared" si="0"/>
        <v>157.14285714285714</v>
      </c>
      <c r="H46" s="35">
        <v>1100</v>
      </c>
      <c r="I46" s="8">
        <f t="shared" si="1"/>
        <v>157.14285714285714</v>
      </c>
      <c r="J46" s="8">
        <f t="shared" si="4"/>
        <v>100</v>
      </c>
      <c r="K46" s="35">
        <v>1100</v>
      </c>
      <c r="L46" s="18">
        <f t="shared" si="9"/>
        <v>157.14285714285714</v>
      </c>
      <c r="M46" s="33">
        <f t="shared" si="6"/>
        <v>100</v>
      </c>
    </row>
    <row r="47" spans="1:13" ht="18.75">
      <c r="A47" s="27" t="s">
        <v>48</v>
      </c>
      <c r="B47" s="18">
        <v>2816.4</v>
      </c>
      <c r="C47" s="18">
        <v>6537.4</v>
      </c>
      <c r="D47" s="8">
        <f t="shared" si="2"/>
        <v>232.11901718505894</v>
      </c>
      <c r="E47" s="35">
        <v>11474.2</v>
      </c>
      <c r="F47" s="8">
        <f t="shared" si="3"/>
        <v>407.40661837807136</v>
      </c>
      <c r="G47" s="17">
        <f t="shared" si="0"/>
        <v>175.51626028696427</v>
      </c>
      <c r="H47" s="35">
        <v>2184</v>
      </c>
      <c r="I47" s="8">
        <f t="shared" si="1"/>
        <v>33.40777679199682</v>
      </c>
      <c r="J47" s="8">
        <f t="shared" si="4"/>
        <v>19.03400672813791</v>
      </c>
      <c r="K47" s="35">
        <v>700</v>
      </c>
      <c r="L47" s="18">
        <f t="shared" si="9"/>
        <v>10.707620766665647</v>
      </c>
      <c r="M47" s="33">
        <f t="shared" si="6"/>
        <v>32.05128205128205</v>
      </c>
    </row>
    <row r="48" spans="1:13" ht="21" customHeight="1">
      <c r="A48" s="7" t="s">
        <v>47</v>
      </c>
      <c r="B48" s="18">
        <v>17613</v>
      </c>
      <c r="C48" s="18">
        <v>18771.1</v>
      </c>
      <c r="D48" s="8">
        <f t="shared" si="2"/>
        <v>106.5752569125078</v>
      </c>
      <c r="E48" s="35">
        <v>14133.2</v>
      </c>
      <c r="F48" s="8">
        <f t="shared" si="3"/>
        <v>80.24300232782605</v>
      </c>
      <c r="G48" s="17">
        <f t="shared" si="0"/>
        <v>75.2923376893203</v>
      </c>
      <c r="H48" s="35">
        <v>10738.5</v>
      </c>
      <c r="I48" s="8">
        <f t="shared" si="1"/>
        <v>57.20762235564245</v>
      </c>
      <c r="J48" s="8">
        <f t="shared" si="4"/>
        <v>75.98066962895876</v>
      </c>
      <c r="K48" s="35">
        <v>10006.4</v>
      </c>
      <c r="L48" s="18">
        <f t="shared" si="9"/>
        <v>53.307477984774465</v>
      </c>
      <c r="M48" s="33">
        <f t="shared" si="6"/>
        <v>93.1824742748056</v>
      </c>
    </row>
    <row r="49" spans="1:13" ht="30.75" customHeight="1">
      <c r="A49" s="31" t="s">
        <v>65</v>
      </c>
      <c r="B49" s="18">
        <v>8753.7</v>
      </c>
      <c r="C49" s="18">
        <v>12634.7</v>
      </c>
      <c r="D49" s="8">
        <f t="shared" si="2"/>
        <v>144.33553811531124</v>
      </c>
      <c r="E49" s="35">
        <v>500</v>
      </c>
      <c r="F49" s="8">
        <f t="shared" si="3"/>
        <v>5.711870409084159</v>
      </c>
      <c r="G49" s="17">
        <f t="shared" si="0"/>
        <v>3.9573555367361313</v>
      </c>
      <c r="H49" s="35">
        <v>500</v>
      </c>
      <c r="I49" s="8">
        <f t="shared" si="1"/>
        <v>3.9573555367361313</v>
      </c>
      <c r="J49" s="8">
        <f t="shared" si="4"/>
        <v>100</v>
      </c>
      <c r="K49" s="35">
        <v>0</v>
      </c>
      <c r="L49" s="18">
        <f t="shared" si="9"/>
        <v>0</v>
      </c>
      <c r="M49" s="33">
        <f t="shared" si="6"/>
        <v>0</v>
      </c>
    </row>
    <row r="50" spans="1:13" ht="21" customHeight="1">
      <c r="A50" s="7" t="s">
        <v>8</v>
      </c>
      <c r="B50" s="18">
        <v>112.2</v>
      </c>
      <c r="C50" s="18">
        <v>4077.6</v>
      </c>
      <c r="D50" s="8">
        <f t="shared" si="2"/>
        <v>3634.2245989304815</v>
      </c>
      <c r="E50" s="35">
        <v>12429.4</v>
      </c>
      <c r="F50" s="8">
        <f t="shared" si="3"/>
        <v>11077.89661319073</v>
      </c>
      <c r="G50" s="17">
        <f t="shared" si="0"/>
        <v>304.82146360604276</v>
      </c>
      <c r="H50" s="35">
        <v>463</v>
      </c>
      <c r="I50" s="8">
        <f t="shared" si="1"/>
        <v>11.3547184618403</v>
      </c>
      <c r="J50" s="8">
        <f t="shared" si="4"/>
        <v>3.725039020387147</v>
      </c>
      <c r="K50" s="35">
        <v>463</v>
      </c>
      <c r="L50" s="18">
        <f t="shared" si="9"/>
        <v>11.3547184618403</v>
      </c>
      <c r="M50" s="33">
        <f t="shared" si="6"/>
        <v>100</v>
      </c>
    </row>
    <row r="51" spans="1:13" ht="18.75">
      <c r="A51" s="7" t="s">
        <v>9</v>
      </c>
      <c r="B51" s="18">
        <f>SUM(B52:B56)</f>
        <v>205388.7</v>
      </c>
      <c r="C51" s="18">
        <f>SUM(C52:C56)</f>
        <v>236170</v>
      </c>
      <c r="D51" s="8">
        <f t="shared" si="2"/>
        <v>114.98685175961481</v>
      </c>
      <c r="E51" s="35">
        <f>SUM(E52:E56)</f>
        <v>243955.2</v>
      </c>
      <c r="F51" s="8">
        <f t="shared" si="3"/>
        <v>118.77732319256123</v>
      </c>
      <c r="G51" s="17">
        <f t="shared" si="0"/>
        <v>103.29643900580092</v>
      </c>
      <c r="H51" s="35">
        <f>SUM(H52:H56)</f>
        <v>251380.6</v>
      </c>
      <c r="I51" s="8">
        <f t="shared" si="1"/>
        <v>106.44053012660373</v>
      </c>
      <c r="J51" s="8">
        <f t="shared" si="4"/>
        <v>103.04375557479406</v>
      </c>
      <c r="K51" s="35">
        <f>SUM(K52:K56)</f>
        <v>264403.39999999997</v>
      </c>
      <c r="L51" s="18">
        <f t="shared" si="9"/>
        <v>111.95469365287715</v>
      </c>
      <c r="M51" s="33">
        <f t="shared" si="6"/>
        <v>105.18051114525144</v>
      </c>
    </row>
    <row r="52" spans="1:13" ht="18.75">
      <c r="A52" s="25" t="s">
        <v>49</v>
      </c>
      <c r="B52" s="18">
        <v>49974.5</v>
      </c>
      <c r="C52" s="18">
        <v>64264.8</v>
      </c>
      <c r="D52" s="8">
        <f t="shared" si="2"/>
        <v>128.59518354360725</v>
      </c>
      <c r="E52" s="35">
        <v>50660.9</v>
      </c>
      <c r="F52" s="8">
        <f t="shared" si="3"/>
        <v>101.37350048524748</v>
      </c>
      <c r="G52" s="17">
        <f t="shared" si="0"/>
        <v>78.83149095616885</v>
      </c>
      <c r="H52" s="35">
        <v>52625.5</v>
      </c>
      <c r="I52" s="8">
        <f t="shared" si="1"/>
        <v>81.88852995730166</v>
      </c>
      <c r="J52" s="8">
        <f t="shared" si="4"/>
        <v>103.87794137095867</v>
      </c>
      <c r="K52" s="35">
        <v>56235.1</v>
      </c>
      <c r="L52" s="18">
        <f t="shared" si="9"/>
        <v>87.5052906101007</v>
      </c>
      <c r="M52" s="33">
        <f t="shared" si="6"/>
        <v>106.85903221822119</v>
      </c>
    </row>
    <row r="53" spans="1:13" ht="18.75">
      <c r="A53" s="25" t="s">
        <v>50</v>
      </c>
      <c r="B53" s="18">
        <v>126742.2</v>
      </c>
      <c r="C53" s="18">
        <v>137052.6</v>
      </c>
      <c r="D53" s="8">
        <f t="shared" si="2"/>
        <v>108.13493848142134</v>
      </c>
      <c r="E53" s="35">
        <v>152158.1</v>
      </c>
      <c r="F53" s="8">
        <f t="shared" si="3"/>
        <v>120.05322615514014</v>
      </c>
      <c r="G53" s="17">
        <f t="shared" si="0"/>
        <v>111.02168072696176</v>
      </c>
      <c r="H53" s="35">
        <v>157245.3</v>
      </c>
      <c r="I53" s="8">
        <f t="shared" si="1"/>
        <v>114.73354026118439</v>
      </c>
      <c r="J53" s="8">
        <f t="shared" si="4"/>
        <v>103.3433645661979</v>
      </c>
      <c r="K53" s="35">
        <v>164347.3</v>
      </c>
      <c r="L53" s="18">
        <f t="shared" si="9"/>
        <v>119.91549230003662</v>
      </c>
      <c r="M53" s="33">
        <f t="shared" si="6"/>
        <v>104.51651019140158</v>
      </c>
    </row>
    <row r="54" spans="1:13" ht="18.75">
      <c r="A54" s="25" t="s">
        <v>51</v>
      </c>
      <c r="B54" s="18">
        <v>11892.6</v>
      </c>
      <c r="C54" s="18">
        <v>21773.8</v>
      </c>
      <c r="D54" s="8">
        <f t="shared" si="2"/>
        <v>183.08696164001142</v>
      </c>
      <c r="E54" s="35">
        <v>30492.1</v>
      </c>
      <c r="F54" s="8">
        <f t="shared" si="3"/>
        <v>256.3955737181104</v>
      </c>
      <c r="G54" s="17">
        <f t="shared" si="0"/>
        <v>140.04032369177634</v>
      </c>
      <c r="H54" s="35">
        <v>32466.7</v>
      </c>
      <c r="I54" s="8">
        <f t="shared" si="1"/>
        <v>149.1090209334154</v>
      </c>
      <c r="J54" s="8">
        <f t="shared" si="4"/>
        <v>106.47577569272042</v>
      </c>
      <c r="K54" s="35">
        <v>34777.9</v>
      </c>
      <c r="L54" s="18">
        <f t="shared" si="9"/>
        <v>159.72361278233473</v>
      </c>
      <c r="M54" s="33">
        <f t="shared" si="6"/>
        <v>107.11867852291732</v>
      </c>
    </row>
    <row r="55" spans="1:13" ht="18.75">
      <c r="A55" s="25" t="s">
        <v>52</v>
      </c>
      <c r="B55" s="18">
        <v>90</v>
      </c>
      <c r="C55" s="18">
        <v>180</v>
      </c>
      <c r="D55" s="8">
        <f t="shared" si="2"/>
        <v>200</v>
      </c>
      <c r="E55" s="35">
        <v>180</v>
      </c>
      <c r="F55" s="8">
        <f t="shared" si="3"/>
        <v>200</v>
      </c>
      <c r="G55" s="17">
        <f t="shared" si="0"/>
        <v>100</v>
      </c>
      <c r="H55" s="35">
        <v>180</v>
      </c>
      <c r="I55" s="8">
        <f t="shared" si="1"/>
        <v>100</v>
      </c>
      <c r="J55" s="8">
        <f t="shared" si="4"/>
        <v>100</v>
      </c>
      <c r="K55" s="35">
        <v>180</v>
      </c>
      <c r="L55" s="18">
        <f t="shared" si="9"/>
        <v>100</v>
      </c>
      <c r="M55" s="33">
        <f t="shared" si="6"/>
        <v>100</v>
      </c>
    </row>
    <row r="56" spans="1:13" ht="18.75">
      <c r="A56" s="25" t="s">
        <v>53</v>
      </c>
      <c r="B56" s="18">
        <v>16689.4</v>
      </c>
      <c r="C56" s="18">
        <v>12898.8</v>
      </c>
      <c r="D56" s="8">
        <f t="shared" si="2"/>
        <v>77.28738001366136</v>
      </c>
      <c r="E56" s="35">
        <v>10464.1</v>
      </c>
      <c r="F56" s="8">
        <f t="shared" si="3"/>
        <v>62.69907845698467</v>
      </c>
      <c r="G56" s="17">
        <f t="shared" si="0"/>
        <v>81.12460073805316</v>
      </c>
      <c r="H56" s="35">
        <v>8863.1</v>
      </c>
      <c r="I56" s="8">
        <f t="shared" si="1"/>
        <v>68.71259341954291</v>
      </c>
      <c r="J56" s="8">
        <f t="shared" si="4"/>
        <v>84.70006976233026</v>
      </c>
      <c r="K56" s="35">
        <v>8863.1</v>
      </c>
      <c r="L56" s="18">
        <f t="shared" si="9"/>
        <v>68.71259341954291</v>
      </c>
      <c r="M56" s="33">
        <f t="shared" si="6"/>
        <v>100</v>
      </c>
    </row>
    <row r="57" spans="1:13" ht="18.75">
      <c r="A57" s="7" t="s">
        <v>18</v>
      </c>
      <c r="B57" s="18">
        <f>B58+B59</f>
        <v>35938.299999999996</v>
      </c>
      <c r="C57" s="18">
        <f>C58+C59</f>
        <v>42537.7</v>
      </c>
      <c r="D57" s="8">
        <f t="shared" si="2"/>
        <v>118.36313904664384</v>
      </c>
      <c r="E57" s="35">
        <f>E58+E59</f>
        <v>37154.6</v>
      </c>
      <c r="F57" s="8">
        <f t="shared" si="3"/>
        <v>103.38441161657619</v>
      </c>
      <c r="G57" s="17">
        <f t="shared" si="0"/>
        <v>87.34510798656251</v>
      </c>
      <c r="H57" s="35">
        <f>H58+H59</f>
        <v>34852.1</v>
      </c>
      <c r="I57" s="8">
        <f t="shared" si="1"/>
        <v>81.93226244014133</v>
      </c>
      <c r="J57" s="8">
        <f t="shared" si="4"/>
        <v>93.80292076889538</v>
      </c>
      <c r="K57" s="35">
        <f>K58+K59</f>
        <v>34655.9</v>
      </c>
      <c r="L57" s="18">
        <f t="shared" si="9"/>
        <v>81.47102452647887</v>
      </c>
      <c r="M57" s="33">
        <f t="shared" si="6"/>
        <v>99.43704970432199</v>
      </c>
    </row>
    <row r="58" spans="1:13" ht="18.75">
      <c r="A58" s="28" t="s">
        <v>54</v>
      </c>
      <c r="B58" s="18">
        <v>35749.7</v>
      </c>
      <c r="C58" s="18">
        <v>42311.7</v>
      </c>
      <c r="D58" s="8">
        <f t="shared" si="2"/>
        <v>118.35539878656324</v>
      </c>
      <c r="E58" s="35">
        <v>36884.6</v>
      </c>
      <c r="F58" s="8">
        <f t="shared" si="3"/>
        <v>103.17457209431129</v>
      </c>
      <c r="G58" s="17">
        <f t="shared" si="0"/>
        <v>87.17352410798904</v>
      </c>
      <c r="H58" s="35">
        <v>34582.1</v>
      </c>
      <c r="I58" s="8">
        <f t="shared" si="1"/>
        <v>81.73176686353892</v>
      </c>
      <c r="J58" s="8">
        <f t="shared" si="4"/>
        <v>93.75755735455989</v>
      </c>
      <c r="K58" s="35">
        <v>34385.9</v>
      </c>
      <c r="L58" s="18">
        <f t="shared" si="9"/>
        <v>81.26806533417472</v>
      </c>
      <c r="M58" s="33">
        <f t="shared" si="6"/>
        <v>99.43265446574962</v>
      </c>
    </row>
    <row r="59" spans="1:13" ht="18.75">
      <c r="A59" s="28" t="s">
        <v>55</v>
      </c>
      <c r="B59" s="18">
        <v>188.6</v>
      </c>
      <c r="C59" s="18">
        <v>226</v>
      </c>
      <c r="D59" s="8">
        <f t="shared" si="2"/>
        <v>119.83032873807001</v>
      </c>
      <c r="E59" s="35">
        <v>270</v>
      </c>
      <c r="F59" s="8">
        <f t="shared" si="3"/>
        <v>143.16012725344643</v>
      </c>
      <c r="G59" s="17">
        <f t="shared" si="0"/>
        <v>119.46902654867257</v>
      </c>
      <c r="H59" s="35">
        <v>270</v>
      </c>
      <c r="I59" s="8">
        <f t="shared" si="1"/>
        <v>119.46902654867257</v>
      </c>
      <c r="J59" s="8">
        <f t="shared" si="4"/>
        <v>100</v>
      </c>
      <c r="K59" s="35">
        <v>270</v>
      </c>
      <c r="L59" s="18">
        <f t="shared" si="9"/>
        <v>119.46902654867257</v>
      </c>
      <c r="M59" s="33">
        <f t="shared" si="6"/>
        <v>100</v>
      </c>
    </row>
    <row r="60" spans="1:13" ht="21.75" customHeight="1">
      <c r="A60" s="7" t="s">
        <v>19</v>
      </c>
      <c r="B60" s="18">
        <f>B61</f>
        <v>242.6</v>
      </c>
      <c r="C60" s="18">
        <v>309.7</v>
      </c>
      <c r="D60" s="8">
        <f t="shared" si="2"/>
        <v>127.65869744435285</v>
      </c>
      <c r="E60" s="35">
        <v>362.6</v>
      </c>
      <c r="F60" s="8">
        <f t="shared" si="3"/>
        <v>149.46413849958782</v>
      </c>
      <c r="G60" s="17">
        <f t="shared" si="0"/>
        <v>117.0810461737165</v>
      </c>
      <c r="H60" s="35">
        <v>362.6</v>
      </c>
      <c r="I60" s="8">
        <f t="shared" si="1"/>
        <v>117.0810461737165</v>
      </c>
      <c r="J60" s="8">
        <f t="shared" si="4"/>
        <v>100</v>
      </c>
      <c r="K60" s="35">
        <v>362.6</v>
      </c>
      <c r="L60" s="18">
        <f t="shared" si="9"/>
        <v>117.0810461737165</v>
      </c>
      <c r="M60" s="33">
        <f t="shared" si="6"/>
        <v>100</v>
      </c>
    </row>
    <row r="61" spans="1:13" ht="21.75" customHeight="1">
      <c r="A61" s="28" t="s">
        <v>56</v>
      </c>
      <c r="B61" s="18">
        <v>242.6</v>
      </c>
      <c r="C61" s="18">
        <v>309.7</v>
      </c>
      <c r="D61" s="8">
        <f t="shared" si="2"/>
        <v>127.65869744435285</v>
      </c>
      <c r="E61" s="35">
        <v>362.6</v>
      </c>
      <c r="F61" s="8">
        <f t="shared" si="3"/>
        <v>149.46413849958782</v>
      </c>
      <c r="G61" s="17">
        <f t="shared" si="0"/>
        <v>117.0810461737165</v>
      </c>
      <c r="H61" s="35">
        <v>362.6</v>
      </c>
      <c r="I61" s="8">
        <f t="shared" si="1"/>
        <v>117.0810461737165</v>
      </c>
      <c r="J61" s="8">
        <f t="shared" si="4"/>
        <v>100</v>
      </c>
      <c r="K61" s="35">
        <v>362.6</v>
      </c>
      <c r="L61" s="18">
        <f t="shared" si="9"/>
        <v>117.0810461737165</v>
      </c>
      <c r="M61" s="33">
        <f t="shared" si="6"/>
        <v>100</v>
      </c>
    </row>
    <row r="62" spans="1:13" ht="18.75">
      <c r="A62" s="7" t="s">
        <v>62</v>
      </c>
      <c r="B62" s="18">
        <f>SUM(B63:B66)</f>
        <v>10762.199999999999</v>
      </c>
      <c r="C62" s="18">
        <f>SUM(C63:C66)</f>
        <v>18848.300000000003</v>
      </c>
      <c r="D62" s="8">
        <f t="shared" si="2"/>
        <v>175.13426622809467</v>
      </c>
      <c r="E62" s="35">
        <f>SUM(E63:E66)</f>
        <v>14917.9</v>
      </c>
      <c r="F62" s="8">
        <f t="shared" si="3"/>
        <v>138.61385218635596</v>
      </c>
      <c r="G62" s="17">
        <f t="shared" si="0"/>
        <v>79.14719099335217</v>
      </c>
      <c r="H62" s="35">
        <f>SUM(H63:H66)</f>
        <v>11202.9</v>
      </c>
      <c r="I62" s="8">
        <f t="shared" si="1"/>
        <v>59.4371906219659</v>
      </c>
      <c r="J62" s="8">
        <f t="shared" si="4"/>
        <v>75.09703108346349</v>
      </c>
      <c r="K62" s="35">
        <f>SUM(K63:K66)</f>
        <v>11160.5</v>
      </c>
      <c r="L62" s="18">
        <f t="shared" si="9"/>
        <v>59.212236647336894</v>
      </c>
      <c r="M62" s="33">
        <f t="shared" si="6"/>
        <v>99.62152656901338</v>
      </c>
    </row>
    <row r="63" spans="1:13" ht="18.75">
      <c r="A63" s="25" t="s">
        <v>57</v>
      </c>
      <c r="B63" s="18">
        <v>5324.2</v>
      </c>
      <c r="C63" s="18">
        <v>6667</v>
      </c>
      <c r="D63" s="8">
        <f t="shared" si="2"/>
        <v>125.22069043236543</v>
      </c>
      <c r="E63" s="35">
        <v>6294</v>
      </c>
      <c r="F63" s="8">
        <f t="shared" si="3"/>
        <v>118.2149430900417</v>
      </c>
      <c r="G63" s="17">
        <f t="shared" si="0"/>
        <v>94.4052797360132</v>
      </c>
      <c r="H63" s="35">
        <v>6294</v>
      </c>
      <c r="I63" s="8">
        <f t="shared" si="1"/>
        <v>94.4052797360132</v>
      </c>
      <c r="J63" s="8">
        <f t="shared" si="4"/>
        <v>100</v>
      </c>
      <c r="K63" s="35">
        <v>6294</v>
      </c>
      <c r="L63" s="18">
        <f t="shared" si="9"/>
        <v>94.4052797360132</v>
      </c>
      <c r="M63" s="33">
        <f t="shared" si="6"/>
        <v>100</v>
      </c>
    </row>
    <row r="64" spans="1:13" ht="18.75">
      <c r="A64" s="29" t="s">
        <v>58</v>
      </c>
      <c r="B64" s="18">
        <v>3300.3</v>
      </c>
      <c r="C64" s="18">
        <v>11137.9</v>
      </c>
      <c r="D64" s="8">
        <f t="shared" si="2"/>
        <v>337.4814410811138</v>
      </c>
      <c r="E64" s="35">
        <v>7693.3</v>
      </c>
      <c r="F64" s="8">
        <f t="shared" si="3"/>
        <v>233.10911129291276</v>
      </c>
      <c r="G64" s="17">
        <f t="shared" si="0"/>
        <v>69.07316460014904</v>
      </c>
      <c r="H64" s="35">
        <v>3978.3</v>
      </c>
      <c r="I64" s="8">
        <f t="shared" si="1"/>
        <v>35.71858249759829</v>
      </c>
      <c r="J64" s="8">
        <f t="shared" si="4"/>
        <v>51.71122925142657</v>
      </c>
      <c r="K64" s="35">
        <v>3935.9</v>
      </c>
      <c r="L64" s="18">
        <f t="shared" si="9"/>
        <v>35.33790032232288</v>
      </c>
      <c r="M64" s="33">
        <f t="shared" si="6"/>
        <v>98.93421813337355</v>
      </c>
    </row>
    <row r="65" spans="1:13" ht="18.75">
      <c r="A65" s="25" t="s">
        <v>59</v>
      </c>
      <c r="B65" s="18">
        <v>1659.3</v>
      </c>
      <c r="C65" s="18">
        <v>545.9</v>
      </c>
      <c r="D65" s="8">
        <f t="shared" si="2"/>
        <v>32.899415416139334</v>
      </c>
      <c r="E65" s="35">
        <v>433.2</v>
      </c>
      <c r="F65" s="8">
        <f t="shared" si="3"/>
        <v>26.107394684505515</v>
      </c>
      <c r="G65" s="17">
        <f t="shared" si="0"/>
        <v>79.35519325883863</v>
      </c>
      <c r="H65" s="35">
        <v>433.2</v>
      </c>
      <c r="I65" s="8">
        <f t="shared" si="1"/>
        <v>79.35519325883863</v>
      </c>
      <c r="J65" s="8">
        <f t="shared" si="4"/>
        <v>100</v>
      </c>
      <c r="K65" s="35">
        <v>433.2</v>
      </c>
      <c r="L65" s="18">
        <f t="shared" si="9"/>
        <v>79.35519325883863</v>
      </c>
      <c r="M65" s="33">
        <f t="shared" si="6"/>
        <v>100</v>
      </c>
    </row>
    <row r="66" spans="1:13" ht="18.75">
      <c r="A66" s="25" t="s">
        <v>60</v>
      </c>
      <c r="B66" s="18">
        <v>478.4</v>
      </c>
      <c r="C66" s="18">
        <v>497.5</v>
      </c>
      <c r="D66" s="8">
        <f t="shared" si="2"/>
        <v>103.99247491638796</v>
      </c>
      <c r="E66" s="35">
        <v>497.4</v>
      </c>
      <c r="F66" s="8">
        <f t="shared" si="3"/>
        <v>103.97157190635451</v>
      </c>
      <c r="G66" s="17">
        <f t="shared" si="0"/>
        <v>99.97989949748744</v>
      </c>
      <c r="H66" s="35">
        <v>497.4</v>
      </c>
      <c r="I66" s="8">
        <f t="shared" si="1"/>
        <v>99.97989949748744</v>
      </c>
      <c r="J66" s="8">
        <f t="shared" si="4"/>
        <v>100</v>
      </c>
      <c r="K66" s="35">
        <v>497.4</v>
      </c>
      <c r="L66" s="18">
        <f t="shared" si="9"/>
        <v>99.97989949748744</v>
      </c>
      <c r="M66" s="33">
        <f t="shared" si="6"/>
        <v>100</v>
      </c>
    </row>
    <row r="67" spans="1:13" ht="18.75">
      <c r="A67" s="7" t="s">
        <v>20</v>
      </c>
      <c r="B67" s="18">
        <f>B68</f>
        <v>26357.6</v>
      </c>
      <c r="C67" s="18">
        <f>C68</f>
        <v>22565.9</v>
      </c>
      <c r="D67" s="8">
        <f t="shared" si="2"/>
        <v>85.6143958478769</v>
      </c>
      <c r="E67" s="35">
        <f>E68</f>
        <v>2888.9</v>
      </c>
      <c r="F67" s="8">
        <f t="shared" si="3"/>
        <v>10.960406106777553</v>
      </c>
      <c r="G67" s="17">
        <f t="shared" si="0"/>
        <v>12.802059745013494</v>
      </c>
      <c r="H67" s="35">
        <v>2166.7</v>
      </c>
      <c r="I67" s="8">
        <f t="shared" si="1"/>
        <v>9.601655595389502</v>
      </c>
      <c r="J67" s="8">
        <f t="shared" si="4"/>
        <v>75.00086538128699</v>
      </c>
      <c r="K67" s="35">
        <v>2166.7</v>
      </c>
      <c r="L67" s="18">
        <f t="shared" si="9"/>
        <v>9.601655595389502</v>
      </c>
      <c r="M67" s="33">
        <f t="shared" si="6"/>
        <v>100</v>
      </c>
    </row>
    <row r="68" spans="1:13" ht="18.75">
      <c r="A68" s="30" t="s">
        <v>61</v>
      </c>
      <c r="B68" s="18">
        <v>26357.6</v>
      </c>
      <c r="C68" s="18">
        <v>22565.9</v>
      </c>
      <c r="D68" s="8">
        <f t="shared" si="2"/>
        <v>85.6143958478769</v>
      </c>
      <c r="E68" s="35">
        <v>2888.9</v>
      </c>
      <c r="F68" s="8">
        <f t="shared" si="3"/>
        <v>10.960406106777553</v>
      </c>
      <c r="G68" s="17">
        <f t="shared" si="0"/>
        <v>12.802059745013494</v>
      </c>
      <c r="H68" s="35">
        <v>2166.7</v>
      </c>
      <c r="I68" s="8">
        <f t="shared" si="1"/>
        <v>9.601655595389502</v>
      </c>
      <c r="J68" s="8">
        <f t="shared" si="4"/>
        <v>75.00086538128699</v>
      </c>
      <c r="K68" s="35">
        <v>2166.7</v>
      </c>
      <c r="L68" s="18">
        <f t="shared" si="9"/>
        <v>9.601655595389502</v>
      </c>
      <c r="M68" s="33">
        <f t="shared" si="6"/>
        <v>100</v>
      </c>
    </row>
    <row r="69" spans="1:13" ht="18.75">
      <c r="A69" s="30" t="s">
        <v>63</v>
      </c>
      <c r="B69" s="18"/>
      <c r="C69" s="18">
        <v>0</v>
      </c>
      <c r="D69" s="8"/>
      <c r="E69" s="35">
        <v>0</v>
      </c>
      <c r="F69" s="8"/>
      <c r="G69" s="17"/>
      <c r="H69" s="35">
        <v>0</v>
      </c>
      <c r="I69" s="8"/>
      <c r="J69" s="8"/>
      <c r="K69" s="35">
        <v>0</v>
      </c>
      <c r="L69" s="18"/>
      <c r="M69" s="33"/>
    </row>
    <row r="70" spans="1:13" ht="18.75">
      <c r="A70" s="7" t="s">
        <v>21</v>
      </c>
      <c r="B70" s="18">
        <v>0</v>
      </c>
      <c r="C70" s="18">
        <v>0</v>
      </c>
      <c r="D70" s="8"/>
      <c r="E70" s="35">
        <v>0</v>
      </c>
      <c r="F70" s="8"/>
      <c r="G70" s="17"/>
      <c r="H70" s="35">
        <v>0</v>
      </c>
      <c r="I70" s="8"/>
      <c r="J70" s="8"/>
      <c r="K70" s="35">
        <v>0</v>
      </c>
      <c r="L70" s="18"/>
      <c r="M70" s="33"/>
    </row>
    <row r="71" spans="1:13" ht="18.75">
      <c r="A71" s="7" t="s">
        <v>24</v>
      </c>
      <c r="B71" s="18"/>
      <c r="C71" s="18"/>
      <c r="D71" s="8"/>
      <c r="E71" s="35"/>
      <c r="F71" s="8"/>
      <c r="G71" s="17"/>
      <c r="H71" s="35">
        <v>6963.4</v>
      </c>
      <c r="I71" s="8"/>
      <c r="J71" s="8"/>
      <c r="K71" s="35">
        <v>14132.1</v>
      </c>
      <c r="L71" s="18"/>
      <c r="M71" s="33">
        <f>K71/H71*100</f>
        <v>202.94827239566882</v>
      </c>
    </row>
    <row r="72" spans="1:13" s="5" customFormat="1" ht="18.75">
      <c r="A72" s="9" t="s">
        <v>10</v>
      </c>
      <c r="B72" s="19">
        <f>B4-B25</f>
        <v>7086</v>
      </c>
      <c r="C72" s="19">
        <f>C4-C25</f>
        <v>-16044.20000000007</v>
      </c>
      <c r="D72" s="8">
        <f>C72/B72*100</f>
        <v>-226.4211120519344</v>
      </c>
      <c r="E72" s="36">
        <f>E4-E25</f>
        <v>0</v>
      </c>
      <c r="F72" s="8">
        <f>E72/B72*100</f>
        <v>0</v>
      </c>
      <c r="G72" s="17">
        <f t="shared" si="0"/>
        <v>0</v>
      </c>
      <c r="H72" s="36">
        <f>H4-H25</f>
        <v>0</v>
      </c>
      <c r="I72" s="8">
        <f t="shared" si="1"/>
        <v>0</v>
      </c>
      <c r="J72" s="8"/>
      <c r="K72" s="36">
        <f>K4-K25</f>
        <v>0</v>
      </c>
      <c r="L72" s="18">
        <f>K72/C72*100</f>
        <v>0</v>
      </c>
      <c r="M72" s="33"/>
    </row>
    <row r="73" spans="1:13" s="11" customFormat="1" ht="20.25" customHeight="1">
      <c r="A73" s="10" t="s">
        <v>11</v>
      </c>
      <c r="B73" s="18"/>
      <c r="C73" s="18"/>
      <c r="D73" s="18"/>
      <c r="E73" s="35"/>
      <c r="F73" s="18"/>
      <c r="G73" s="18"/>
      <c r="H73" s="35"/>
      <c r="I73" s="18"/>
      <c r="J73" s="18"/>
      <c r="K73" s="35"/>
      <c r="L73" s="18"/>
      <c r="M73" s="20"/>
    </row>
    <row r="74" spans="1:13" s="11" customFormat="1" ht="15.75">
      <c r="A74" s="22" t="s">
        <v>22</v>
      </c>
      <c r="B74" s="20"/>
      <c r="C74" s="20"/>
      <c r="D74" s="20"/>
      <c r="E74" s="38"/>
      <c r="F74" s="20"/>
      <c r="G74" s="20"/>
      <c r="H74" s="20"/>
      <c r="I74" s="20"/>
      <c r="J74" s="20"/>
      <c r="K74" s="20"/>
      <c r="L74" s="20"/>
      <c r="M74" s="20"/>
    </row>
    <row r="75" spans="1:13" s="11" customFormat="1" ht="15.75">
      <c r="A75" s="23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="11" customFormat="1" ht="15.75">
      <c r="A76" s="12"/>
    </row>
    <row r="77" spans="1:11" s="21" customFormat="1" ht="21" customHeight="1">
      <c r="A77" s="41" t="s">
        <v>84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8" s="11" customFormat="1" ht="52.5" customHeight="1">
      <c r="A78" s="12" t="s">
        <v>68</v>
      </c>
    </row>
    <row r="79" s="11" customFormat="1" ht="15.75">
      <c r="A79" s="12"/>
    </row>
    <row r="80" s="11" customFormat="1" ht="15.75">
      <c r="A80" s="13"/>
    </row>
    <row r="81" s="11" customFormat="1" ht="32.25" customHeight="1">
      <c r="A81" s="12"/>
    </row>
    <row r="82" s="11" customFormat="1" ht="15.75">
      <c r="A82" s="12"/>
    </row>
    <row r="83" s="11" customFormat="1" ht="49.5" customHeight="1">
      <c r="A83" s="15"/>
    </row>
    <row r="84" s="11" customFormat="1" ht="15.75">
      <c r="A84" s="12"/>
    </row>
    <row r="85" s="11" customFormat="1" ht="15.75">
      <c r="A85" s="12"/>
    </row>
    <row r="86" s="11" customFormat="1" ht="15.75">
      <c r="A86" s="12"/>
    </row>
    <row r="87" s="11" customFormat="1" ht="15.75">
      <c r="A87" s="12"/>
    </row>
    <row r="88" s="11" customFormat="1" ht="15.75">
      <c r="A88" s="12"/>
    </row>
    <row r="89" s="11" customFormat="1" ht="15.75">
      <c r="A89" s="12"/>
    </row>
    <row r="90" s="11" customFormat="1" ht="15.75">
      <c r="A90" s="12"/>
    </row>
    <row r="91" s="11" customFormat="1" ht="15.75">
      <c r="A91" s="12"/>
    </row>
    <row r="92" s="11" customFormat="1" ht="15.75">
      <c r="A92" s="12"/>
    </row>
    <row r="93" s="11" customFormat="1" ht="15.75">
      <c r="A93" s="12"/>
    </row>
    <row r="94" s="11" customFormat="1" ht="15.75">
      <c r="A94" s="12"/>
    </row>
    <row r="95" s="11" customFormat="1" ht="15.75">
      <c r="A95" s="12"/>
    </row>
    <row r="96" s="11" customFormat="1" ht="15.75">
      <c r="A96" s="12"/>
    </row>
    <row r="97" s="11" customFormat="1" ht="15.75">
      <c r="A97" s="12"/>
    </row>
    <row r="98" s="11" customFormat="1" ht="15.75">
      <c r="A98" s="12"/>
    </row>
    <row r="99" s="11" customFormat="1" ht="15.75">
      <c r="A99" s="12"/>
    </row>
    <row r="100" s="11" customFormat="1" ht="15.75">
      <c r="A100" s="12"/>
    </row>
    <row r="101" s="11" customFormat="1" ht="15.75">
      <c r="A101" s="12"/>
    </row>
    <row r="102" s="11" customFormat="1" ht="15.75">
      <c r="A102" s="12"/>
    </row>
    <row r="103" s="11" customFormat="1" ht="15.75">
      <c r="A103" s="12"/>
    </row>
    <row r="104" s="11" customFormat="1" ht="15.75">
      <c r="A104" s="12"/>
    </row>
    <row r="105" s="11" customFormat="1" ht="15.75">
      <c r="A105" s="12"/>
    </row>
    <row r="106" s="11" customFormat="1" ht="15.75">
      <c r="A106" s="12"/>
    </row>
    <row r="107" s="11" customFormat="1" ht="15.75">
      <c r="A107" s="12"/>
    </row>
    <row r="108" s="11" customFormat="1" ht="15.75">
      <c r="A108" s="12"/>
    </row>
  </sheetData>
  <sheetProtection/>
  <mergeCells count="4">
    <mergeCell ref="I1:L1"/>
    <mergeCell ref="A77:K77"/>
    <mergeCell ref="K2:M2"/>
    <mergeCell ref="A2:J2"/>
  </mergeCells>
  <printOptions/>
  <pageMargins left="0.25" right="0.25" top="0.75" bottom="0.75" header="0.3" footer="0.3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Баранова</dc:creator>
  <cp:keywords/>
  <dc:description/>
  <cp:lastModifiedBy>Бухгалтер</cp:lastModifiedBy>
  <cp:lastPrinted>2023-11-15T09:42:29Z</cp:lastPrinted>
  <dcterms:created xsi:type="dcterms:W3CDTF">2008-10-28T10:21:18Z</dcterms:created>
  <dcterms:modified xsi:type="dcterms:W3CDTF">2023-11-15T09:42:31Z</dcterms:modified>
  <cp:category/>
  <cp:version/>
  <cp:contentType/>
  <cp:contentStatus/>
</cp:coreProperties>
</file>